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521" yWindow="65521" windowWidth="9615" windowHeight="12750" activeTab="3"/>
  </bookViews>
  <sheets>
    <sheet name="Люди-семьи" sheetId="1" r:id="rId1"/>
    <sheet name="Меню подробное" sheetId="2" r:id="rId2"/>
    <sheet name="Сводная таблица" sheetId="3" r:id="rId3"/>
    <sheet name="Кто что берет" sheetId="4" r:id="rId4"/>
  </sheets>
  <definedNames>
    <definedName name="_xlnm.Print_Area" localSheetId="3">'Кто что берет'!$A$15:$G$73</definedName>
    <definedName name="_xlnm.Print_Area" localSheetId="1">'Меню подробное'!$A$1:$J$66</definedName>
    <definedName name="_xlnm.Print_Area" localSheetId="2">'Сводная таблица'!$A$4:$Q$54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<sst xmlns="http://schemas.openxmlformats.org/spreadsheetml/2006/main" count="993" uniqueCount="247">
  <si>
    <t>Продукты</t>
  </si>
  <si>
    <t>З</t>
  </si>
  <si>
    <t>А</t>
  </si>
  <si>
    <t>В</t>
  </si>
  <si>
    <t>Т</t>
  </si>
  <si>
    <t>Р</t>
  </si>
  <si>
    <t>К</t>
  </si>
  <si>
    <t>О</t>
  </si>
  <si>
    <t>Б</t>
  </si>
  <si>
    <t>Е</t>
  </si>
  <si>
    <t>Д</t>
  </si>
  <si>
    <t>У</t>
  </si>
  <si>
    <t>Ж</t>
  </si>
  <si>
    <t>И</t>
  </si>
  <si>
    <t>Н</t>
  </si>
  <si>
    <t>примечания</t>
  </si>
  <si>
    <t>Всего</t>
  </si>
  <si>
    <t>детский коэффициент на каши, мясо, …</t>
  </si>
  <si>
    <t>детский коэффициент на сухофрукты, грызло, …</t>
  </si>
  <si>
    <t>к</t>
  </si>
  <si>
    <t>г</t>
  </si>
  <si>
    <t>Всего продуктов</t>
  </si>
  <si>
    <t>На 1 день</t>
  </si>
  <si>
    <t>Кто берет</t>
  </si>
  <si>
    <t>др</t>
  </si>
  <si>
    <t>Общий итог</t>
  </si>
  <si>
    <t>Дата</t>
  </si>
  <si>
    <t>Сколько</t>
  </si>
  <si>
    <t>сало</t>
  </si>
  <si>
    <t>гречка</t>
  </si>
  <si>
    <t>тушенка</t>
  </si>
  <si>
    <t>хлеб черный</t>
  </si>
  <si>
    <t>каша/грызло</t>
  </si>
  <si>
    <t>на 1 взр.</t>
  </si>
  <si>
    <t>на 1 дите</t>
  </si>
  <si>
    <t>лук</t>
  </si>
  <si>
    <t>сыр</t>
  </si>
  <si>
    <t>чеснок</t>
  </si>
  <si>
    <t>манка</t>
  </si>
  <si>
    <t>сгущенка</t>
  </si>
  <si>
    <t>хлеб белый</t>
  </si>
  <si>
    <t>сыр завтрак</t>
  </si>
  <si>
    <t>тушенка суп</t>
  </si>
  <si>
    <t>вермишель в суп</t>
  </si>
  <si>
    <t>макароны</t>
  </si>
  <si>
    <t>майонез</t>
  </si>
  <si>
    <t xml:space="preserve">чай </t>
  </si>
  <si>
    <t>сахар</t>
  </si>
  <si>
    <t>соль</t>
  </si>
  <si>
    <t>кофе</t>
  </si>
  <si>
    <t>кетчуп</t>
  </si>
  <si>
    <t>взрослых/детей</t>
  </si>
  <si>
    <t>супчики в пакетиках</t>
  </si>
  <si>
    <t>Сумма по полю Всего</t>
  </si>
  <si>
    <t>пшенка (хлопья)</t>
  </si>
  <si>
    <t>колбаса/бастурма</t>
  </si>
  <si>
    <t>овсянка (хлопья)</t>
  </si>
  <si>
    <t>сухари белые/галеты</t>
  </si>
  <si>
    <t>Типовой день</t>
  </si>
  <si>
    <t>гречка (хлопья)</t>
  </si>
  <si>
    <t>плюшки утро</t>
  </si>
  <si>
    <t>плюшки день</t>
  </si>
  <si>
    <t>плюшки вечер</t>
  </si>
  <si>
    <t>сухари черные/хлебцы</t>
  </si>
  <si>
    <t>рис завтрак</t>
  </si>
  <si>
    <t>масло подсолнечное</t>
  </si>
  <si>
    <t>На раз</t>
  </si>
  <si>
    <t>Сколько раз</t>
  </si>
  <si>
    <t>детские питалки</t>
  </si>
  <si>
    <t>Сколько по факту</t>
  </si>
  <si>
    <t>Примечание</t>
  </si>
  <si>
    <t>Назаровы</t>
  </si>
  <si>
    <t>разный: обычный, копченый, косички, виолы</t>
  </si>
  <si>
    <t>-</t>
  </si>
  <si>
    <t>Макс</t>
  </si>
  <si>
    <t>Саша</t>
  </si>
  <si>
    <t>Катя</t>
  </si>
  <si>
    <t>Настена</t>
  </si>
  <si>
    <t>в</t>
  </si>
  <si>
    <t>Костя</t>
  </si>
  <si>
    <t>Маша</t>
  </si>
  <si>
    <t>р</t>
  </si>
  <si>
    <t>Ольга</t>
  </si>
  <si>
    <t>ест за взрослого</t>
  </si>
  <si>
    <t>ест за ребенка</t>
  </si>
  <si>
    <t>Акимовы</t>
  </si>
  <si>
    <t>Антон</t>
  </si>
  <si>
    <t>Даня</t>
  </si>
  <si>
    <t>Маруся</t>
  </si>
  <si>
    <t>Громыко</t>
  </si>
  <si>
    <t>Коля</t>
  </si>
  <si>
    <t>Настя</t>
  </si>
  <si>
    <t>Ярыкины</t>
  </si>
  <si>
    <t>Паша</t>
  </si>
  <si>
    <t>Женя</t>
  </si>
  <si>
    <t>Итого (с точки зрения питания):</t>
  </si>
  <si>
    <t>хлопья или круглый</t>
  </si>
  <si>
    <t>масло топленое</t>
  </si>
  <si>
    <t>возможно на перекусы на кате, если обед/ужин затягивается</t>
  </si>
  <si>
    <t>карпюр в суп</t>
  </si>
  <si>
    <t>думаю, это с запасом на грибы-рыбу</t>
  </si>
  <si>
    <t>Другие продукты (расчет на весь поход):</t>
  </si>
  <si>
    <t>много у нас пьющих кофе?</t>
  </si>
  <si>
    <t>чечевица</t>
  </si>
  <si>
    <t>мука</t>
  </si>
  <si>
    <t>на жарку рыбы на несколько раз</t>
  </si>
  <si>
    <t>что-то для торта на ДР</t>
  </si>
  <si>
    <t>КП</t>
  </si>
  <si>
    <t>карманное питание(в личку!!!)</t>
  </si>
  <si>
    <t>карпюр</t>
  </si>
  <si>
    <t>можно бы на первые 2-3 дня, но надо ли? Пока исключен</t>
  </si>
  <si>
    <t>морковь сушеная</t>
  </si>
  <si>
    <t>морковь свежая</t>
  </si>
  <si>
    <t>овощи разные сухие (пом., перец, ...)</t>
  </si>
  <si>
    <t>морковка только на уху и прочий нестандарт. В обычные обеды - сушеная</t>
  </si>
  <si>
    <t>в суп хорошо бы найти сушеную</t>
  </si>
  <si>
    <t>в уху и для прочего нестандарта</t>
  </si>
  <si>
    <t>приправы, лаврушка</t>
  </si>
  <si>
    <t>лук сушеный</t>
  </si>
  <si>
    <t>в суп - сушеный, свежий заложен в ужине</t>
  </si>
  <si>
    <t>картошка свежая</t>
  </si>
  <si>
    <t>(Все)</t>
  </si>
  <si>
    <t>какао растворимое</t>
  </si>
  <si>
    <t>лук свежий на сутки - и на обед (не в суп), и на ужин, и на рыбу и грибы</t>
  </si>
  <si>
    <t>Тут список вообще всех продуктов, используемых в походе, с расчетом количества на 1 раз. То, что на голубом фоне - это чередующиеся продукты (как именно, можно смотреть или в подробном меню внизу страницы, или в сводной таблице). Все остальное (на белом фоне) - повторяется изо дня в день.</t>
  </si>
  <si>
    <t>А здесь то, что используется неежедневно и/или спонтанно, плюс ежедневные мелочи типа соли и чая, которые неохота повторять в меню на каждый день.
Расчет количества - на весь поход, а не на 1 раз)</t>
  </si>
  <si>
    <t>Если сухари - по 1 на нос, т.е. 18 штук</t>
  </si>
  <si>
    <t>Антон берет сам</t>
  </si>
  <si>
    <t>укроп, лаврушка и перец горошком - обязательны</t>
  </si>
  <si>
    <t>должно хватить и на ягоды, если будут. Часть песком, часть кубиками
Скажем, 4 кг кубиками, остальное - песком</t>
  </si>
  <si>
    <t>0.5-1 головка на день</t>
  </si>
  <si>
    <t>Если продуктов всего</t>
  </si>
  <si>
    <t>без учета катамаранов</t>
  </si>
  <si>
    <t>с учетом катамаранов примерно</t>
  </si>
  <si>
    <t>Остается "общих" продуктов</t>
  </si>
  <si>
    <t>(по</t>
  </si>
  <si>
    <t>реб)</t>
  </si>
  <si>
    <t>взр,</t>
  </si>
  <si>
    <t xml:space="preserve">  на нос)</t>
  </si>
  <si>
    <t>То на семью получается "общих" продуктов</t>
  </si>
  <si>
    <t>А всего продуктов семья приносит в поезд примерно</t>
  </si>
  <si>
    <t>КАЖДЫЙ!!!</t>
  </si>
  <si>
    <t>сухари черные</t>
  </si>
  <si>
    <t>хлебцы черные</t>
  </si>
  <si>
    <t>Сергины</t>
  </si>
  <si>
    <t>Сколько роздано</t>
  </si>
  <si>
    <t>Еще войдет</t>
  </si>
  <si>
    <t>сахар кубиками</t>
  </si>
  <si>
    <t>рис длинный</t>
  </si>
  <si>
    <t>Сколько примерно надо</t>
  </si>
  <si>
    <t>что-то или мелкое, или резаное. Каждую порцию в пакет, все вместе в мешочек или в чулки</t>
  </si>
  <si>
    <t>каждую порцию в 2 пакета+скотч или в бутылку. Подписать (и что завтрак, тоже)!</t>
  </si>
  <si>
    <t>каждую порцию в 2 пакета+скотч или в бутылку. Подписать!</t>
  </si>
  <si>
    <t>или по порциям в бумагу или фольгу + мешок. Или не вскрывать восковую (заводскую) упаковку, но ясно обозначить деление по порциям. Подписать, что завтрак!</t>
  </si>
  <si>
    <t>или по порциям в бумагу или фольгу + мешок. Или не вскрывать восковую (заводскую) упаковку, но ясно обозначить деление по порциям. Подписать, что обед!</t>
  </si>
  <si>
    <t>по порциям, можно вместе с овощами и досыпкой</t>
  </si>
  <si>
    <t>- \\ - \\ -</t>
  </si>
  <si>
    <t>в бумагу или тряпку, по порциям или знать как делить</t>
  </si>
  <si>
    <t>В мешок или чулок. Можно не делить по дням, но поделить на несколько мешочков (скажем, дня на 4 каждый)</t>
  </si>
  <si>
    <t>В мешок или чулок вместе с луком</t>
  </si>
  <si>
    <t>по порциям в полиэтилен + скотч или чулок</t>
  </si>
  <si>
    <t>каждую порцию в 2 пакета+скотч или чулок. Подписать!</t>
  </si>
  <si>
    <t>каждую порцию в 2 пакета+скотч или чулок. Подписать (и что завтрак, тоже)!</t>
  </si>
  <si>
    <t>каждую порцию в 2 пакета+скотч или в бутылку. Подписать (и что ужин, тоже)!</t>
  </si>
  <si>
    <t>Не меньше 1.3-1.5 кг простого черного, остальное можно разного (в том числе зеленого, ароматизированного, каркаде и проч.). Засыпать в бутылки!</t>
  </si>
  <si>
    <t>В бутылку</t>
  </si>
  <si>
    <t>В бутылку, поделить на части</t>
  </si>
  <si>
    <t>В бутылки</t>
  </si>
  <si>
    <t>В бутылки + одна расходная небольшая</t>
  </si>
  <si>
    <t>Обязательно взять лаврушку, укроп, перец горошком (на уху). В немокнущие баночки, никаких пакетиков</t>
  </si>
  <si>
    <t>Пачки 3-4</t>
  </si>
  <si>
    <t>Помыть, и в мешок</t>
  </si>
  <si>
    <t>Перелить в обычные бутылки из-под газировки, у них пробки надежнее</t>
  </si>
  <si>
    <t>Каждый за ним следит сам. Расчет - по 60 гр. в день на каждый нос</t>
  </si>
  <si>
    <t>4 мягких пачки в день: 2.5 в кашу и 1.5 на кофе-чай</t>
  </si>
  <si>
    <t>не берем. Рыбаки и любители могут купить на месте на первые дни</t>
  </si>
  <si>
    <t>мелкие сухофрукты в кашу</t>
  </si>
  <si>
    <t>штук 7 на раз на всех</t>
  </si>
  <si>
    <t>Если сухари - по 1 на нос, т.е. 25 штук</t>
  </si>
  <si>
    <t>3 банки на всех на раз. А если будет много свежей рыбы, съедим тушенку на ужин</t>
  </si>
  <si>
    <t>5 маленьких или 3 большие банки</t>
  </si>
  <si>
    <t>КП каждый берет самостоятельно!
Из расчета примерно 60 гр в день (720г на поход) на нос (детский или взрослый - неважно)</t>
  </si>
  <si>
    <t>"консервы" овощные легкие</t>
  </si>
  <si>
    <t>Всякие маслины и корейская морковка в мягких пачках, может еще что. На ужин иногда, раз на 6</t>
  </si>
  <si>
    <t>разный</t>
  </si>
  <si>
    <t>на несколько раз, детям (и непьющим кофе:))</t>
  </si>
  <si>
    <t>4 пачки, все равно не хватит:)</t>
  </si>
  <si>
    <t>2-3 литра</t>
  </si>
  <si>
    <t>индивидуально, если надо</t>
  </si>
  <si>
    <t>Завтрак в день приезда - видимо в сухом виде в электричке Лодейка-Питкяранта, индивидуальный (можно брать йогурты-творожки-мюсли из дома, или бутерброды).
В день отъезда завтрак быстрый, но еще походный.
КП заложено с 11го числа (10е - заезд и строительство) до 22го</t>
  </si>
  <si>
    <t>Дни отличаются друг от друга вариацией круп на завтрак/ужин</t>
  </si>
  <si>
    <t>14 день 23 авг</t>
  </si>
  <si>
    <t>1 день 10 авг</t>
  </si>
  <si>
    <t>2 день 11 авг</t>
  </si>
  <si>
    <t>3 день 12 авг</t>
  </si>
  <si>
    <t>4 день 13 авг</t>
  </si>
  <si>
    <t>5 день 14 авг</t>
  </si>
  <si>
    <t>6 день 15 авг</t>
  </si>
  <si>
    <t>7 день 16 авг</t>
  </si>
  <si>
    <t>8 день 17 авг</t>
  </si>
  <si>
    <t>9 день 18 авг</t>
  </si>
  <si>
    <t>10 день 19 авг</t>
  </si>
  <si>
    <t>11 день 20 авг</t>
  </si>
  <si>
    <t>12 день 21 авг</t>
  </si>
  <si>
    <t>13 день 22 авг</t>
  </si>
  <si>
    <t>Никита</t>
  </si>
  <si>
    <t>Догадины</t>
  </si>
  <si>
    <t>Кодыши</t>
  </si>
  <si>
    <t>Вадик</t>
  </si>
  <si>
    <t>Зеленцов</t>
  </si>
  <si>
    <t>Соня</t>
  </si>
  <si>
    <t>Дима</t>
  </si>
  <si>
    <t>Мартемьяновы</t>
  </si>
  <si>
    <t>Юля</t>
  </si>
  <si>
    <t>Ваня</t>
  </si>
  <si>
    <t>Варя</t>
  </si>
  <si>
    <t>Миша</t>
  </si>
  <si>
    <t>Петя</t>
  </si>
  <si>
    <t>13 взрослых + 12 детей</t>
  </si>
  <si>
    <t>Судна весят</t>
  </si>
  <si>
    <t>+12,5</t>
  </si>
  <si>
    <t>+4</t>
  </si>
  <si>
    <t xml:space="preserve">чай в пакетиках </t>
  </si>
  <si>
    <t>В поезд, и дляч желающих по утрам.
150 штук. Разных вкусных. В индивидуальной упаковке пакетиков</t>
  </si>
  <si>
    <t>в_Питкяранте</t>
  </si>
  <si>
    <t>Купим в Питкяранте</t>
  </si>
  <si>
    <t xml:space="preserve">упаковать по порциям (в пакетики-шарики). Или по группам порций, но так, чтобы был ясен размер одной порции. И без протекания
</t>
  </si>
  <si>
    <t>Не резать (и не отрезать хвостики при покупке). Поискать батоны или на 1 раз, или как-то несложно делящиеся (2 батонан на раз, 3 батона на 2 раза, в конце концов 5 батонов на 3 раза:))). В общем, наметить, как в походе отделять одну порцию. В бумагу или фольгу + тряпичный мешок или чулок</t>
  </si>
  <si>
    <t>по 2 больших или 3 маленьких на раз</t>
  </si>
  <si>
    <t>по 5 маленьких (по 330г) или 3 больших (по 525г) банки на раз</t>
  </si>
  <si>
    <t>тушенка_1</t>
  </si>
  <si>
    <t>тушенка_2</t>
  </si>
  <si>
    <t>Антон в личку</t>
  </si>
  <si>
    <t>если кому надо, в личку</t>
  </si>
  <si>
    <t>см 2 стр. ниже</t>
  </si>
  <si>
    <t>Каждая семья готовит сухари по одной упаковке на каждого взрослого едока в семье</t>
  </si>
  <si>
    <t>сухари белые сладкие</t>
  </si>
  <si>
    <t>галеты</t>
  </si>
  <si>
    <t>1 порция = 25 штук примерно по 15 г/штука. Упаковать по порциям в полиэтилен + скотч или чулок, или пакет от молока</t>
  </si>
  <si>
    <t>1 порция = 25 штук примерно по 17 г/штука. Упаковать по порциям в полиэтилен + скотч или чулок, или пакет от молока</t>
  </si>
  <si>
    <t>Порция примерно по весу, можно прикинуть, чтобы на 25 шт. несложно делилось. В полиэтилен+скотч или чулок, или пакет от молока</t>
  </si>
  <si>
    <t>Хорошо бы, чтобы порция штучно (или половинками) делилась на 25 чел. Упаковать поплотнее, чтобы меньше крошилось</t>
  </si>
  <si>
    <t>Пакетиков эдак 150. Или Гринфилд, или другой, но в инд. упаковке, и лучше непромокаемой. Все вместе в мешок типа из корейки</t>
  </si>
  <si>
    <t>Не забыть плотно обмотать пачки скотчем!!! Вполне имеет смысл брать пачки по полкило, но можно и обычные</t>
  </si>
  <si>
    <t>сахар песок</t>
  </si>
  <si>
    <t>не забыть взять для него бутылки, чтобы перелить!</t>
  </si>
  <si>
    <t>Из них личных КП и сухарей (раздел "каждый")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</si>
</sst>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0"/>
    <numFmt numFmtId="166" formatCode="0.000"/>
    <numFmt numFmtId="167" formatCode="0.0"/>
    <numFmt numFmtId="168" formatCode="[$-FC19]d\ mmmm\ yyyy\ &quot;г.&quot;"/>
    <numFmt numFmtId="169" formatCode="[$-419]d\ mmm;@"/>
    <numFmt numFmtId="170" formatCode="mmm/yyyy"/>
  </numFmts>
  <fonts count="14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color indexed="60"/>
      <name val="Arial Cyr"/>
      <family val="2"/>
    </font>
    <font>
      <i/>
      <sz val="10"/>
      <color indexed="55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2" borderId="0" xfId="0" applyFill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  <xf numFmtId="16" fontId="0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3" borderId="0" xfId="0" applyFill="1" applyBorder="1" applyAlignment="1">
      <alignment horizontal="left" vertical="top" wrapText="1"/>
    </xf>
    <xf numFmtId="16" fontId="0" fillId="4" borderId="0" xfId="0" applyNumberFormat="1" applyFont="1" applyFill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0" xfId="0" applyFill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6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6" fontId="11" fillId="0" borderId="0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" fontId="0" fillId="0" borderId="0" xfId="0" applyNumberFormat="1" applyAlignment="1">
      <alignment vertical="top"/>
    </xf>
    <xf numFmtId="1" fontId="1" fillId="2" borderId="0" xfId="0" applyNumberFormat="1" applyFont="1" applyFill="1" applyAlignment="1">
      <alignment horizontal="center" vertical="top"/>
    </xf>
    <xf numFmtId="1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4" borderId="6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4" borderId="8" xfId="0" applyNumberFormat="1" applyFill="1" applyBorder="1" applyAlignment="1">
      <alignment/>
    </xf>
    <xf numFmtId="1" fontId="0" fillId="4" borderId="9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1" fontId="0" fillId="0" borderId="9" xfId="0" applyNumberFormat="1" applyFill="1" applyBorder="1" applyAlignment="1">
      <alignment/>
    </xf>
    <xf numFmtId="1" fontId="10" fillId="0" borderId="2" xfId="0" applyNumberFormat="1" applyFont="1" applyBorder="1" applyAlignment="1">
      <alignment/>
    </xf>
    <xf numFmtId="1" fontId="10" fillId="0" borderId="2" xfId="0" applyNumberFormat="1" applyFont="1" applyFill="1" applyBorder="1" applyAlignment="1">
      <alignment/>
    </xf>
    <xf numFmtId="1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1" fontId="1" fillId="0" borderId="12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0" fontId="10" fillId="0" borderId="12" xfId="0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10" fillId="0" borderId="13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5" borderId="0" xfId="0" applyNumberFormat="1" applyFill="1" applyBorder="1" applyAlignment="1">
      <alignment/>
    </xf>
    <xf numFmtId="1" fontId="10" fillId="5" borderId="2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1" fontId="10" fillId="4" borderId="1" xfId="0" applyNumberFormat="1" applyFont="1" applyFill="1" applyBorder="1" applyAlignment="1">
      <alignment/>
    </xf>
    <xf numFmtId="1" fontId="10" fillId="4" borderId="2" xfId="0" applyNumberFormat="1" applyFont="1" applyFill="1" applyBorder="1" applyAlignment="1">
      <alignment/>
    </xf>
    <xf numFmtId="0" fontId="0" fillId="4" borderId="6" xfId="0" applyFill="1" applyBorder="1" applyAlignment="1">
      <alignment/>
    </xf>
    <xf numFmtId="0" fontId="10" fillId="4" borderId="0" xfId="0" applyFont="1" applyFill="1" applyBorder="1" applyAlignment="1">
      <alignment/>
    </xf>
    <xf numFmtId="1" fontId="10" fillId="4" borderId="13" xfId="0" applyNumberFormat="1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15" xfId="0" applyBorder="1" applyAlignment="1">
      <alignment/>
    </xf>
    <xf numFmtId="1" fontId="0" fillId="5" borderId="9" xfId="0" applyNumberFormat="1" applyFill="1" applyBorder="1" applyAlignment="1">
      <alignment/>
    </xf>
    <xf numFmtId="1" fontId="1" fillId="0" borderId="14" xfId="0" applyNumberFormat="1" applyFont="1" applyBorder="1" applyAlignment="1">
      <alignment/>
    </xf>
    <xf numFmtId="0" fontId="0" fillId="6" borderId="0" xfId="0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vertical="top"/>
    </xf>
    <xf numFmtId="0" fontId="0" fillId="7" borderId="0" xfId="0" applyFill="1" applyAlignment="1">
      <alignment vertical="top"/>
    </xf>
    <xf numFmtId="0" fontId="1" fillId="7" borderId="3" xfId="0" applyFont="1" applyFill="1" applyBorder="1" applyAlignment="1">
      <alignment vertical="top"/>
    </xf>
    <xf numFmtId="0" fontId="0" fillId="7" borderId="0" xfId="0" applyFill="1" applyAlignment="1">
      <alignment horizontal="center" vertical="top"/>
    </xf>
    <xf numFmtId="1" fontId="1" fillId="7" borderId="0" xfId="0" applyNumberFormat="1" applyFont="1" applyFill="1" applyAlignment="1">
      <alignment horizontal="center" vertical="top"/>
    </xf>
    <xf numFmtId="0" fontId="0" fillId="7" borderId="0" xfId="0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164" fontId="4" fillId="2" borderId="0" xfId="0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 horizontal="center" vertical="top"/>
    </xf>
    <xf numFmtId="0" fontId="11" fillId="2" borderId="0" xfId="0" applyFont="1" applyFill="1" applyAlignment="1">
      <alignment vertical="top" wrapText="1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13" xfId="0" applyFill="1" applyBorder="1" applyAlignment="1">
      <alignment/>
    </xf>
    <xf numFmtId="0" fontId="0" fillId="4" borderId="13" xfId="0" applyFill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 quotePrefix="1">
      <alignment horizontal="right"/>
    </xf>
    <xf numFmtId="0" fontId="0" fillId="9" borderId="0" xfId="0" applyFill="1" applyBorder="1" applyAlignment="1">
      <alignment vertical="top" wrapText="1"/>
    </xf>
    <xf numFmtId="1" fontId="10" fillId="9" borderId="0" xfId="0" applyNumberFormat="1" applyFont="1" applyFill="1" applyBorder="1" applyAlignment="1">
      <alignment vertical="top" wrapText="1"/>
    </xf>
    <xf numFmtId="1" fontId="0" fillId="9" borderId="0" xfId="0" applyNumberFormat="1" applyFont="1" applyFill="1" applyBorder="1" applyAlignment="1">
      <alignment vertical="top" wrapText="1"/>
    </xf>
    <xf numFmtId="1" fontId="0" fillId="9" borderId="0" xfId="0" applyNumberFormat="1" applyFill="1" applyBorder="1" applyAlignment="1">
      <alignment vertical="top" wrapText="1"/>
    </xf>
    <xf numFmtId="0" fontId="0" fillId="9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10" fillId="2" borderId="0" xfId="0" applyNumberFormat="1" applyFont="1" applyFill="1" applyBorder="1" applyAlignment="1">
      <alignment vertical="top" wrapText="1"/>
    </xf>
    <xf numFmtId="1" fontId="0" fillId="2" borderId="0" xfId="0" applyNumberFormat="1" applyFont="1" applyFill="1" applyBorder="1" applyAlignment="1">
      <alignment vertical="top" wrapText="1"/>
    </xf>
    <xf numFmtId="1" fontId="0" fillId="2" borderId="0" xfId="0" applyNumberForma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0" fontId="0" fillId="4" borderId="17" xfId="0" applyFill="1" applyBorder="1" applyAlignment="1">
      <alignment/>
    </xf>
    <xf numFmtId="0" fontId="0" fillId="0" borderId="0" xfId="0" applyFont="1" applyFill="1" applyBorder="1" applyAlignment="1">
      <alignment vertical="top"/>
    </xf>
    <xf numFmtId="1" fontId="0" fillId="0" borderId="0" xfId="0" applyNumberFormat="1" applyFill="1" applyBorder="1" applyAlignment="1" quotePrefix="1">
      <alignment vertical="top" wrapText="1"/>
    </xf>
    <xf numFmtId="0" fontId="10" fillId="0" borderId="3" xfId="0" applyFont="1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1" fontId="0" fillId="4" borderId="0" xfId="0" applyNumberFormat="1" applyFill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2" borderId="0" xfId="0" applyFont="1" applyFill="1" applyAlignment="1">
      <alignment vertical="top" wrapText="1"/>
    </xf>
    <xf numFmtId="16" fontId="0" fillId="0" borderId="0" xfId="0" applyNumberFormat="1" applyFont="1" applyFill="1" applyAlignment="1">
      <alignment vertical="top"/>
    </xf>
    <xf numFmtId="0" fontId="0" fillId="0" borderId="17" xfId="0" applyBorder="1" applyAlignment="1">
      <alignment/>
    </xf>
    <xf numFmtId="169" fontId="0" fillId="0" borderId="1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1" fontId="13" fillId="0" borderId="0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 indent="2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1">
    <dxf>
      <numFmt numFmtId="1" formatCode="0"/>
      <border/>
    </dxf>
    <dxf>
      <numFmt numFmtId="169" formatCode="[$-419]d\ mmm;@"/>
      <border/>
    </dxf>
    <dxf>
      <font>
        <b/>
      </font>
      <border/>
    </dxf>
    <dxf>
      <font>
        <i val="0"/>
      </font>
      <border/>
    </dxf>
    <dxf>
      <font>
        <i/>
      </font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>
          <color rgb="FF000000"/>
        </left>
        <right>
          <color rgb="FF000000"/>
        </right>
        <bottom>
          <color rgb="FF000000"/>
        </bottom>
      </border>
    </dxf>
    <dxf>
      <fill>
        <patternFill patternType="none"/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</border>
    </dxf>
    <dxf>
      <border>
        <right style="thin"/>
      </border>
    </dxf>
    <dxf>
      <border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</border>
    </dxf>
    <dxf>
      <fill>
        <patternFill patternType="solid">
          <bgColor rgb="FFFFCC99"/>
        </patternFill>
      </fill>
      <border/>
    </dxf>
    <dxf>
      <fill>
        <patternFill patternType="solid">
          <bgColor rgb="FFCCFFFF"/>
        </patternFill>
      </fill>
      <border/>
    </dxf>
    <dxf>
      <border>
        <bottom style="thin"/>
      </border>
    </dxf>
    <dxf>
      <fill>
        <patternFill>
          <bgColor rgb="FFCCFFFF"/>
        </patternFill>
      </fill>
      <border/>
    </dxf>
    <dxf>
      <border>
        <right>
          <color rgb="FF000000"/>
        </right>
      </border>
    </dxf>
    <dxf>
      <border>
        <left>
          <color rgb="FF000000"/>
        </left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433" sheet="Меню подробное"/>
  </cacheSource>
  <cacheFields count="8">
    <cacheField name="Дата">
      <sharedItems containsDate="1" containsBlank="1" containsMixedTypes="1" count="33">
        <m/>
        <s v="-"/>
        <s v="др"/>
        <d v="2014-08-10T00:00:00.000"/>
        <d v="2014-08-11T00:00:00.000"/>
        <d v="2014-08-12T00:00:00.000"/>
        <d v="2014-08-13T00:00:00.000"/>
        <d v="2014-08-14T00:00:00.000"/>
        <d v="2014-08-15T00:00:00.000"/>
        <d v="2014-08-16T00:00:00.000"/>
        <d v="2014-08-17T00:00:00.000"/>
        <d v="2014-08-18T00:00:00.000"/>
        <d v="2014-08-19T00:00:00.000"/>
        <d v="2014-08-20T00:00:00.000"/>
        <d v="2014-08-21T00:00:00.000"/>
        <d v="2014-08-22T00:00:00.000"/>
        <d v="2014-08-23T00:00:00.000"/>
        <d v="2010-08-14T00:00:00.000"/>
        <d v="2010-08-05T00:00:00.000"/>
        <d v="2010-08-10T00:00:00.000"/>
        <d v="2010-08-15T00:00:00.000"/>
        <d v="2010-08-06T00:00:00.000"/>
        <d v="2010-08-11T00:00:00.000"/>
        <d v="2010-08-16T00:00:00.000"/>
        <d v="2010-08-07T00:00:00.000"/>
        <d v="2010-08-12T00:00:00.000"/>
        <d v="2010-08-17T00:00:00.000"/>
        <d v="2010-08-08T00:00:00.000"/>
        <d v="2010-08-13T00:00:00.000"/>
        <s v="кп"/>
        <d v="2010-08-18T00:00:00.000"/>
        <d v="1900-01-01T00:00:00.000"/>
        <d v="2010-08-09T00:00:00.000"/>
      </sharedItems>
    </cacheField>
    <cacheField name="Продукты">
      <sharedItems containsBlank="1" containsMixedTypes="0" count="116">
        <s v="взрослых/детей"/>
        <s v="детский коэффициент на каши, мясо, …"/>
        <s v="детский коэффициент на сухофрукты, грызло, …"/>
        <m/>
        <s v="Типовой день"/>
        <s v="Тут список вообще всех продуктов, используемых в походе, с расчетом количества на 1 раз. То, что на голубом фоне - это чередующиеся продукты (как именно, можно смотреть или в подробном меню внизу страницы, или в сводной таблице). Все остальное (на белом ф"/>
        <s v="пшенка (хлопья)"/>
        <s v="овсянка (хлопья)"/>
        <s v="манка"/>
        <s v="гречка (хлопья)"/>
        <s v="рис завтрак"/>
        <s v="сгущенка"/>
        <s v="хлеб белый"/>
        <s v="сухари белые/галеты"/>
        <s v="мелкие сухофрукты в кашу"/>
        <s v="масло топленое"/>
        <s v="сыр завтрак"/>
        <s v="плюшки утро"/>
        <s v="супчики в пакетиках"/>
        <s v="вермишель в суп"/>
        <s v="карпюр в суп"/>
        <s v="морковь сушеная"/>
        <s v="лук сушеный"/>
        <s v="овощи разные сухие (пом., перец, ...)"/>
        <s v="тушенка суп"/>
        <s v="хлеб черный"/>
        <s v="сухари черные/хлебцы"/>
        <s v="сыр"/>
        <s v="колбаса/бастурма"/>
        <s v="плюшки день"/>
        <s v="макароны"/>
        <s v="гречка"/>
        <s v="рис длинный"/>
        <s v="чечевица"/>
        <s v="карпюр"/>
        <s v="тушенка"/>
        <s v="лук"/>
        <s v="чеснок"/>
        <s v="сало"/>
        <s v="плюшки вечер"/>
        <s v="Другие продукты (расчет на весь поход):"/>
        <s v="А здесь то, что используется неежедневно и/или спонтанно, плюс ежедневные мелочи типа соли и чая, которые неохота повторять в меню на каждый день.&#10;Расчет количества - на весь поход, а не на 1 раз)"/>
        <s v="карманное питание(в личку!!!)"/>
        <s v="картошка свежая"/>
        <s v="морковь свежая"/>
        <s v="&quot;консервы&quot; овощные легкие"/>
        <s v="сахар"/>
        <s v="приправы, лаврушка"/>
        <s v="соль"/>
        <s v="кофе"/>
        <s v="чай "/>
        <s v="чай в пакетиках "/>
        <s v="какао растворимое"/>
        <s v="кетчуп"/>
        <s v="майонез"/>
        <s v="масло подсолнечное"/>
        <s v="мука"/>
        <s v="детские питалки"/>
        <s v="что-то для торта на ДР"/>
        <s v="1 день 10 авг"/>
        <s v="2 день 11 авг"/>
        <s v="3 день 12 авг"/>
        <s v="4 день 13 авг"/>
        <s v="5 день 14 авг"/>
        <s v="6 день 15 авг"/>
        <s v="7 день 16 авг"/>
        <s v="8 день 17 авг"/>
        <s v="9 день 18 авг"/>
        <s v="10 день 19 авг"/>
        <s v="11 день 20 авг"/>
        <s v="12 день 21 авг"/>
        <s v="13 день 22 авг"/>
        <s v="14 день 23 авг"/>
        <s v="чай в пакетиках &#10;в поезд и для желающих по утрам"/>
        <s v="4 день 9 авг"/>
        <s v="творожок мелким"/>
        <s v="картошка в суп"/>
        <s v="1 день 6 авг"/>
        <s v="сало, бастурма, проч."/>
        <s v="10 день 15 авг"/>
        <s v="11 день 16 авг"/>
        <s v="12 день 17 авг"/>
        <s v="13 день 18 авг"/>
        <s v="рис"/>
        <s v="сушки"/>
        <s v="свекла в суп"/>
        <s v="приправы"/>
        <s v="8 день 13 авг"/>
        <s v="5 день 10 авг"/>
        <s v="сухофрукты, орехи"/>
        <s v="2 день 7 авг"/>
        <s v="конфеты"/>
        <s v="изюм/курага в кашу"/>
        <s v="масло"/>
        <s v="мука блинная?"/>
        <s v="яблоки"/>
        <s v="мед, варенье"/>
        <s v="масло сливочное (топленое)"/>
        <s v="изюм/вишня/клюква/курага в кашу"/>
        <s v="томатная паста"/>
        <s v="овощи сухие (пом., перец, ...)"/>
        <s v="9 день 14 авг"/>
        <s v="консервы овощные"/>
        <s v="6 день 11 авг"/>
        <s v="3 день 8 авг"/>
        <s v="сосиски?"/>
        <s v="культурная закуска (маслины)"/>
        <s v="0 день 5 авг"/>
        <s v="какао Несквик"/>
        <s v="мука (блинная)?"/>
        <s v="морковь"/>
        <s v="сок детский"/>
        <s v="сало "/>
        <s v="Другие продукты:"/>
        <s v="7 день 12 авг"/>
        <s v="мука пшеничная"/>
      </sharedItems>
    </cacheField>
    <cacheField name="каша/грызло">
      <sharedItems containsBlank="1" containsMixedTypes="0" count="6">
        <m/>
        <s v="к"/>
        <s v="г"/>
        <s v=""/>
        <e v="#N/A"/>
        <s v="кп"/>
      </sharedItems>
    </cacheField>
    <cacheField name="на 1 взр.">
      <sharedItems containsMixedTypes="1" containsNumber="1" containsInteger="1"/>
    </cacheField>
    <cacheField name="13 взр.">
      <sharedItems containsMixedTypes="1" containsNumber="1" containsInteger="1"/>
    </cacheField>
    <cacheField name="на 1 дите">
      <sharedItems containsMixedTypes="1" containsNumber="1"/>
    </cacheField>
    <cacheField name="12 детей">
      <sharedItems containsMixedTypes="1" containsNumber="1"/>
    </cacheField>
    <cacheField name="Всего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Q53" firstHeaderRow="1" firstDataRow="2" firstDataCol="1" rowPageCount="1" colPageCount="1"/>
  <pivotFields count="8">
    <pivotField axis="axisCol" compact="0" outline="0" subtotalTop="0" showAll="0">
      <items count="34">
        <item x="2"/>
        <item h="1" m="1" x="31"/>
        <item m="1" x="18"/>
        <item m="1" x="21"/>
        <item m="1" x="24"/>
        <item m="1" x="27"/>
        <item m="1" x="32"/>
        <item m="1" x="19"/>
        <item m="1" x="22"/>
        <item m="1" x="25"/>
        <item m="1" x="28"/>
        <item m="1" x="17"/>
        <item m="1" x="20"/>
        <item m="1" x="23"/>
        <item m="1" x="26"/>
        <item h="1" x="0"/>
        <item h="1" x="1"/>
        <item m="1" x="29"/>
        <item m="1" x="3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ubtotalTop="0" showAll="0" rankBy="0">
      <items count="117">
        <item h="1" m="1" x="77"/>
        <item h="1" m="1" x="79"/>
        <item h="1" m="1" x="80"/>
        <item h="1" m="1" x="81"/>
        <item h="1" m="1" x="90"/>
        <item h="1" m="1" x="104"/>
        <item h="1" m="1" x="74"/>
        <item h="1" m="1" x="88"/>
        <item h="1" m="1" x="103"/>
        <item h="1" m="1" x="114"/>
        <item h="1" m="1" x="87"/>
        <item h="1" m="1" x="101"/>
        <item x="0"/>
        <item x="42"/>
        <item x="7"/>
        <item x="6"/>
        <item x="9"/>
        <item x="10"/>
        <item x="8"/>
        <item m="1" x="85"/>
        <item x="11"/>
        <item m="1" x="98"/>
        <item x="14"/>
        <item x="15"/>
        <item x="16"/>
        <item x="27"/>
        <item x="28"/>
        <item x="18"/>
        <item x="19"/>
        <item x="20"/>
        <item m="1" x="100"/>
        <item m="1" x="110"/>
        <item x="21"/>
        <item x="22"/>
        <item x="23"/>
        <item x="24"/>
        <item x="35"/>
        <item x="38"/>
        <item x="36"/>
        <item x="37"/>
        <item x="30"/>
        <item x="31"/>
        <item x="1"/>
        <item x="2"/>
        <item m="1" x="113"/>
        <item m="1" x="83"/>
        <item x="32"/>
        <item x="33"/>
        <item x="34"/>
        <item m="1" x="76"/>
        <item x="13"/>
        <item x="26"/>
        <item x="39"/>
        <item x="29"/>
        <item x="17"/>
        <item x="50"/>
        <item m="1" x="95"/>
        <item h="1" x="3"/>
        <item n="чай в пакетиках" m="1" x="73"/>
        <item m="1" x="108"/>
        <item x="51"/>
        <item x="49"/>
        <item x="52"/>
        <item x="46"/>
        <item m="1" x="111"/>
        <item x="48"/>
        <item x="47"/>
        <item x="53"/>
        <item m="1" x="93"/>
        <item m="1" x="106"/>
        <item x="54"/>
        <item m="1" x="96"/>
        <item m="1" x="97"/>
        <item m="1" x="78"/>
        <item x="12"/>
        <item x="25"/>
        <item x="44"/>
        <item x="43"/>
        <item x="55"/>
        <item m="1" x="115"/>
        <item m="1" x="94"/>
        <item m="1" x="109"/>
        <item m="1" x="105"/>
        <item m="1" x="86"/>
        <item m="1" x="112"/>
        <item m="1" x="92"/>
        <item m="1" x="89"/>
        <item m="1" x="91"/>
        <item m="1" x="84"/>
        <item m="1" x="75"/>
        <item x="4"/>
        <item m="1" x="99"/>
        <item x="56"/>
        <item m="1" x="102"/>
        <item x="40"/>
        <item x="58"/>
        <item m="1" x="107"/>
        <item m="1" x="82"/>
        <item x="57"/>
        <item x="5"/>
        <item x="41"/>
        <item x="45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axis="axisPage" compact="0" outline="0" subtotalTop="0" showAll="0" rankBy="0">
      <items count="7">
        <item x="2"/>
        <item x="1"/>
        <item x="0"/>
        <item m="1" x="5"/>
        <item x="3"/>
        <item m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49">
    <i>
      <x v="13"/>
    </i>
    <i>
      <x v="14"/>
    </i>
    <i>
      <x v="15"/>
    </i>
    <i>
      <x v="16"/>
    </i>
    <i>
      <x v="17"/>
    </i>
    <i>
      <x v="18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6"/>
    </i>
    <i>
      <x v="47"/>
    </i>
    <i>
      <x v="50"/>
    </i>
    <i>
      <x v="51"/>
    </i>
    <i>
      <x v="52"/>
    </i>
    <i>
      <x v="53"/>
    </i>
    <i>
      <x v="54"/>
    </i>
    <i>
      <x v="55"/>
    </i>
    <i>
      <x v="60"/>
    </i>
    <i>
      <x v="61"/>
    </i>
    <i>
      <x v="62"/>
    </i>
    <i>
      <x v="63"/>
    </i>
    <i>
      <x v="65"/>
    </i>
    <i>
      <x v="66"/>
    </i>
    <i>
      <x v="67"/>
    </i>
    <i>
      <x v="70"/>
    </i>
    <i>
      <x v="76"/>
    </i>
    <i>
      <x v="77"/>
    </i>
    <i>
      <x v="78"/>
    </i>
    <i>
      <x v="92"/>
    </i>
    <i>
      <x v="95"/>
    </i>
    <i>
      <x v="98"/>
    </i>
    <i>
      <x v="101"/>
    </i>
    <i t="grand">
      <x/>
    </i>
  </rowItems>
  <colFields count="1">
    <field x="0"/>
  </colFields>
  <colItems count="16">
    <i>
      <x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colItems>
  <pageFields count="1">
    <pageField fld="2" hier="0"/>
  </pageFields>
  <dataFields count="1">
    <dataField name="Сумма по полю Всего" fld="7" baseField="0" baseItem="0" numFmtId="1"/>
  </dataFields>
  <formats count="112"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12"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>
        <references count="1">
          <reference field="2" defaultSubtotal="1" count="1">
            <x v="1"/>
          </reference>
        </references>
      </pivotArea>
    </format>
    <format dxfId="4">
      <pivotArea outline="0" fieldPosition="0" dataOnly="0" labelOnly="1">
        <references count="1">
          <reference field="2" defaultSubtotal="1" count="1">
            <x v="1"/>
          </reference>
        </references>
      </pivotArea>
    </format>
    <format dxfId="2">
      <pivotArea outline="0" fieldPosition="0">
        <references count="1">
          <reference field="2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"/>
          </reference>
        </references>
      </pivotArea>
    </format>
    <format dxfId="4">
      <pivotArea outline="0" fieldPosition="0">
        <references count="1">
          <reference field="2" defaultSubtotal="1" count="1">
            <x v="0"/>
          </reference>
        </references>
      </pivotArea>
    </format>
    <format dxfId="4">
      <pivotArea outline="0" fieldPosition="0" dataOnly="0" labelOnly="1">
        <references count="1">
          <reference field="2" defaultSubtotal="1" count="1">
            <x v="0"/>
          </reference>
        </references>
      </pivotArea>
    </format>
    <format dxfId="2">
      <pivotArea outline="0" fieldPosition="0">
        <references count="1">
          <reference field="2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0"/>
          </reference>
        </references>
      </pivotArea>
    </format>
    <format dxfId="2">
      <pivotArea outline="0" fieldPosition="0" grandCol="1"/>
    </format>
    <format dxfId="4">
      <pivotArea outline="0" fieldPosition="0" grandCol="1"/>
    </format>
    <format dxfId="2">
      <pivotArea outline="0" fieldPosition="0">
        <references count="1">
          <reference field="2" defaultSubtotal="1" count="1">
            <x v="2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4">
      <pivotArea outline="0" fieldPosition="0">
        <references count="1">
          <reference field="2" defaultSubtotal="1" count="1">
            <x v="2"/>
          </reference>
        </references>
      </pivotArea>
    </format>
    <format dxfId="4">
      <pivotArea outline="0" fieldPosition="0" dataOnly="0" labelOnly="1">
        <references count="1">
          <reference field="2" defaultSubtotal="1" count="1">
            <x v="2"/>
          </reference>
        </references>
      </pivotArea>
    </format>
    <format dxfId="5">
      <pivotArea outline="0" fieldPosition="0" dataOnly="0">
        <references count="1">
          <reference field="1" count="5">
            <x v="14"/>
            <x v="15"/>
            <x v="16"/>
            <x v="17"/>
            <x v="18"/>
          </reference>
        </references>
      </pivotArea>
    </format>
    <format dxfId="6">
      <pivotArea outline="0" fieldPosition="0">
        <references count="2">
          <reference field="1" count="6">
            <x v="27"/>
            <x v="28"/>
            <x v="29"/>
            <x v="30"/>
            <x v="31"/>
            <x v="35"/>
          </reference>
          <reference field="2" count="1">
            <x v="1"/>
          </reference>
        </references>
      </pivotArea>
    </format>
    <format dxfId="6">
      <pivotArea outline="0" fieldPosition="0" dataOnly="0" labelOnly="1">
        <references count="2">
          <reference field="1" count="6">
            <x v="27"/>
            <x v="28"/>
            <x v="29"/>
            <x v="30"/>
            <x v="31"/>
            <x v="35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6">
      <pivotArea outline="0" fieldPosition="0">
        <references count="3">
          <reference field="0" count="0"/>
          <reference field="1" count="4">
            <x v="24"/>
            <x v="25"/>
            <x v="26"/>
            <x v="73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2">
          <reference field="1" count="4">
            <x v="24"/>
            <x v="25"/>
            <x v="26"/>
            <x v="73"/>
          </reference>
          <reference field="2" count="1">
            <x v="0"/>
          </reference>
        </references>
      </pivotArea>
    </format>
    <format dxfId="6">
      <pivotArea outline="0" fieldPosition="0">
        <references count="3">
          <reference field="0" count="0"/>
          <reference field="1" count="4">
            <x v="50"/>
            <x v="51"/>
            <x v="74"/>
            <x v="75"/>
          </reference>
          <reference field="2" count="1">
            <x v="0"/>
          </reference>
        </references>
      </pivotArea>
    </format>
    <format dxfId="6">
      <pivotArea outline="0" fieldPosition="0" dataOnly="0" labelOnly="1">
        <references count="2">
          <reference field="1" count="4">
            <x v="50"/>
            <x v="51"/>
            <x v="74"/>
            <x v="75"/>
          </reference>
          <reference field="2" count="1">
            <x v="0"/>
          </reference>
        </references>
      </pivotArea>
    </format>
    <format dxfId="5">
      <pivotArea outline="0" fieldPosition="0" dataOnly="0">
        <references count="1">
          <reference field="1" count="4">
            <x v="24"/>
            <x v="25"/>
            <x v="26"/>
            <x v="37"/>
          </reference>
        </references>
      </pivotArea>
    </format>
    <format dxfId="1">
      <pivotArea outline="0" fieldPosition="0" dataOnly="0" labelOnly="1">
        <references count="1">
          <reference field="0" count="1">
            <x v="18"/>
          </reference>
        </references>
      </pivotArea>
    </format>
    <format dxfId="7">
      <pivotArea outline="0" fieldPosition="0" dataOnly="0">
        <references count="1">
          <reference field="1" count="1">
            <x v="26"/>
          </reference>
        </references>
      </pivotArea>
    </format>
    <format dxfId="8">
      <pivotArea outline="0" fieldPosition="0">
        <references count="1">
          <reference field="1" count="19">
            <x v="26"/>
            <x v="27"/>
            <x v="28"/>
            <x v="29"/>
            <x v="32"/>
            <x v="33"/>
            <x v="34"/>
            <x v="35"/>
            <x v="37"/>
            <x v="38"/>
            <x v="39"/>
            <x v="50"/>
            <x v="51"/>
            <x v="55"/>
            <x v="59"/>
            <x v="61"/>
            <x v="67"/>
            <x v="70"/>
            <x v="78"/>
          </reference>
        </references>
      </pivotArea>
    </format>
    <format dxfId="8">
      <pivotArea outline="0" fieldPosition="0" dataOnly="0" labelOnly="1">
        <references count="1">
          <reference field="1" count="19">
            <x v="26"/>
            <x v="27"/>
            <x v="28"/>
            <x v="29"/>
            <x v="32"/>
            <x v="33"/>
            <x v="34"/>
            <x v="35"/>
            <x v="37"/>
            <x v="38"/>
            <x v="39"/>
            <x v="50"/>
            <x v="51"/>
            <x v="55"/>
            <x v="59"/>
            <x v="61"/>
            <x v="67"/>
            <x v="70"/>
            <x v="78"/>
          </reference>
        </references>
      </pivotArea>
    </format>
    <format dxfId="9">
      <pivotArea outline="0" fieldPosition="0">
        <references count="1">
          <reference field="1" count="49">
            <x v="13"/>
            <x v="14"/>
            <x v="15"/>
            <x v="16"/>
            <x v="17"/>
            <x v="18"/>
            <x v="20"/>
            <x v="21"/>
            <x v="23"/>
            <x v="24"/>
            <x v="25"/>
            <x v="26"/>
            <x v="27"/>
            <x v="28"/>
            <x v="29"/>
            <x v="32"/>
            <x v="33"/>
            <x v="34"/>
            <x v="35"/>
            <x v="36"/>
            <x v="37"/>
            <x v="38"/>
            <x v="39"/>
            <x v="40"/>
            <x v="41"/>
            <x v="45"/>
            <x v="47"/>
            <x v="48"/>
            <x v="50"/>
            <x v="51"/>
            <x v="52"/>
            <x v="53"/>
            <x v="54"/>
            <x v="55"/>
            <x v="58"/>
            <x v="59"/>
            <x v="61"/>
            <x v="63"/>
            <x v="65"/>
            <x v="66"/>
            <x v="67"/>
            <x v="70"/>
            <x v="76"/>
            <x v="77"/>
            <x v="78"/>
            <x v="92"/>
            <x v="93"/>
            <x v="95"/>
            <x v="98"/>
          </reference>
        </references>
      </pivotArea>
    </format>
    <format dxfId="9">
      <pivotArea outline="0" fieldPosition="0" dataOnly="0" labelOnly="1">
        <references count="1">
          <reference field="1" count="49">
            <x v="13"/>
            <x v="14"/>
            <x v="15"/>
            <x v="16"/>
            <x v="17"/>
            <x v="18"/>
            <x v="20"/>
            <x v="21"/>
            <x v="23"/>
            <x v="24"/>
            <x v="25"/>
            <x v="26"/>
            <x v="27"/>
            <x v="28"/>
            <x v="29"/>
            <x v="32"/>
            <x v="33"/>
            <x v="34"/>
            <x v="35"/>
            <x v="36"/>
            <x v="37"/>
            <x v="38"/>
            <x v="39"/>
            <x v="40"/>
            <x v="41"/>
            <x v="45"/>
            <x v="47"/>
            <x v="48"/>
            <x v="50"/>
            <x v="51"/>
            <x v="52"/>
            <x v="53"/>
            <x v="54"/>
            <x v="55"/>
            <x v="58"/>
            <x v="59"/>
            <x v="61"/>
            <x v="63"/>
            <x v="65"/>
            <x v="66"/>
            <x v="67"/>
            <x v="70"/>
            <x v="76"/>
            <x v="77"/>
            <x v="78"/>
            <x v="92"/>
            <x v="93"/>
            <x v="95"/>
            <x v="98"/>
          </reference>
        </references>
      </pivotArea>
    </format>
    <format dxfId="10">
      <pivotArea outline="0" fieldPosition="0" dataOnly="0" labelOnly="1">
        <references count="1">
          <reference field="1" count="49">
            <x v="13"/>
            <x v="14"/>
            <x v="15"/>
            <x v="16"/>
            <x v="17"/>
            <x v="18"/>
            <x v="20"/>
            <x v="21"/>
            <x v="23"/>
            <x v="24"/>
            <x v="25"/>
            <x v="26"/>
            <x v="27"/>
            <x v="28"/>
            <x v="29"/>
            <x v="32"/>
            <x v="33"/>
            <x v="34"/>
            <x v="35"/>
            <x v="36"/>
            <x v="37"/>
            <x v="38"/>
            <x v="39"/>
            <x v="40"/>
            <x v="41"/>
            <x v="45"/>
            <x v="47"/>
            <x v="48"/>
            <x v="50"/>
            <x v="51"/>
            <x v="52"/>
            <x v="53"/>
            <x v="54"/>
            <x v="55"/>
            <x v="58"/>
            <x v="59"/>
            <x v="61"/>
            <x v="63"/>
            <x v="65"/>
            <x v="66"/>
            <x v="67"/>
            <x v="70"/>
            <x v="76"/>
            <x v="77"/>
            <x v="78"/>
            <x v="92"/>
            <x v="93"/>
            <x v="95"/>
            <x v="98"/>
          </reference>
        </references>
      </pivotArea>
    </format>
    <format dxfId="11">
      <pivotArea outline="0" fieldPosition="0" dataOnly="0" labelOnly="1">
        <references count="1">
          <reference field="1" count="49">
            <x v="13"/>
            <x v="14"/>
            <x v="15"/>
            <x v="16"/>
            <x v="17"/>
            <x v="18"/>
            <x v="20"/>
            <x v="21"/>
            <x v="23"/>
            <x v="24"/>
            <x v="25"/>
            <x v="26"/>
            <x v="27"/>
            <x v="28"/>
            <x v="29"/>
            <x v="32"/>
            <x v="33"/>
            <x v="34"/>
            <x v="35"/>
            <x v="36"/>
            <x v="37"/>
            <x v="38"/>
            <x v="39"/>
            <x v="40"/>
            <x v="41"/>
            <x v="45"/>
            <x v="47"/>
            <x v="48"/>
            <x v="50"/>
            <x v="51"/>
            <x v="52"/>
            <x v="53"/>
            <x v="54"/>
            <x v="55"/>
            <x v="58"/>
            <x v="59"/>
            <x v="61"/>
            <x v="63"/>
            <x v="65"/>
            <x v="66"/>
            <x v="67"/>
            <x v="70"/>
            <x v="76"/>
            <x v="77"/>
            <x v="78"/>
            <x v="92"/>
            <x v="93"/>
            <x v="95"/>
            <x v="98"/>
          </reference>
        </references>
      </pivotArea>
    </format>
    <format dxfId="12">
      <pivotArea outline="0" fieldPosition="0" axis="axisRow" dataOnly="0" field="1" labelOnly="1" type="button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grandCol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9">
      <pivotArea outline="0" fieldPosition="0">
        <references count="1">
          <reference field="1" count="1">
            <x v="37"/>
          </reference>
        </references>
      </pivotArea>
    </format>
    <format dxfId="9">
      <pivotArea outline="0" fieldPosition="0" dataOnly="0" labelOnly="1">
        <references count="1">
          <reference field="1" count="1">
            <x v="37"/>
          </reference>
        </references>
      </pivotArea>
    </format>
    <format dxfId="9">
      <pivotArea outline="0" fieldPosition="0">
        <references count="1">
          <reference field="1" count="3">
            <x v="20"/>
            <x v="21"/>
            <x v="23"/>
          </reference>
        </references>
      </pivotArea>
    </format>
    <format dxfId="9">
      <pivotArea outline="0" fieldPosition="0" dataOnly="0">
        <references count="1">
          <reference field="1" count="4">
            <x v="20"/>
            <x v="21"/>
            <x v="23"/>
            <x v="50"/>
          </reference>
        </references>
      </pivotArea>
    </format>
    <format dxfId="7">
      <pivotArea outline="0" fieldPosition="0">
        <references count="1">
          <reference field="1" count="1">
            <x v="18"/>
          </reference>
        </references>
      </pivotArea>
    </format>
    <format dxfId="7">
      <pivotArea outline="0" fieldPosition="0" dataOnly="0" labelOnly="1">
        <references count="1">
          <reference field="1" count="1">
            <x v="18"/>
          </reference>
        </references>
      </pivotArea>
    </format>
    <format dxfId="13">
      <pivotArea outline="0" fieldPosition="0">
        <references count="1">
          <reference field="1" count="1">
            <x v="24"/>
          </reference>
        </references>
      </pivotArea>
    </format>
    <format dxfId="13">
      <pivotArea outline="0" fieldPosition="0" dataOnly="0" labelOnly="1">
        <references count="1">
          <reference field="1" count="1">
            <x v="24"/>
          </reference>
        </references>
      </pivotArea>
    </format>
    <format dxfId="14">
      <pivotArea outline="0" fieldPosition="0">
        <references count="1">
          <reference field="1" count="1">
            <x v="13"/>
          </reference>
        </references>
      </pivotArea>
    </format>
    <format dxfId="14">
      <pivotArea outline="0" fieldPosition="0" dataOnly="0" labelOnly="1">
        <references count="1">
          <reference field="1" count="1">
            <x v="13"/>
          </reference>
        </references>
      </pivotArea>
    </format>
    <format dxfId="15">
      <pivotArea outline="0" fieldPosition="0">
        <references count="1">
          <reference field="1" count="5">
            <x v="14"/>
            <x v="15"/>
            <x v="16"/>
            <x v="17"/>
            <x v="18"/>
          </reference>
        </references>
      </pivotArea>
    </format>
    <format dxfId="15">
      <pivotArea outline="0" fieldPosition="0" dataOnly="0" labelOnly="1">
        <references count="1">
          <reference field="1" count="5">
            <x v="14"/>
            <x v="15"/>
            <x v="16"/>
            <x v="17"/>
            <x v="18"/>
          </reference>
        </references>
      </pivotArea>
    </format>
    <format dxfId="12">
      <pivotArea outline="0" fieldPosition="0">
        <references count="1">
          <reference field="1" count="9">
            <x v="14"/>
            <x v="15"/>
            <x v="16"/>
            <x v="17"/>
            <x v="18"/>
            <x v="20"/>
            <x v="21"/>
            <x v="23"/>
            <x v="24"/>
          </reference>
        </references>
      </pivotArea>
    </format>
    <format dxfId="12">
      <pivotArea outline="0" fieldPosition="0" dataOnly="0" labelOnly="1">
        <references count="1">
          <reference field="1" count="9">
            <x v="14"/>
            <x v="15"/>
            <x v="16"/>
            <x v="17"/>
            <x v="18"/>
            <x v="20"/>
            <x v="21"/>
            <x v="23"/>
            <x v="24"/>
          </reference>
        </references>
      </pivotArea>
    </format>
    <format dxfId="16">
      <pivotArea outline="0" fieldPosition="0">
        <references count="1">
          <reference field="1" count="9">
            <x v="25"/>
            <x v="26"/>
            <x v="27"/>
            <x v="28"/>
            <x v="29"/>
            <x v="32"/>
            <x v="33"/>
            <x v="34"/>
            <x v="35"/>
          </reference>
        </references>
      </pivotArea>
    </format>
    <format dxfId="16">
      <pivotArea outline="0" fieldPosition="0" dataOnly="0" labelOnly="1">
        <references count="1">
          <reference field="1" count="9">
            <x v="25"/>
            <x v="26"/>
            <x v="27"/>
            <x v="28"/>
            <x v="29"/>
            <x v="32"/>
            <x v="33"/>
            <x v="34"/>
            <x v="35"/>
          </reference>
        </references>
      </pivotArea>
    </format>
    <format dxfId="15">
      <pivotArea outline="0" fieldPosition="0">
        <references count="1">
          <reference field="1" count="2">
            <x v="28"/>
            <x v="29"/>
          </reference>
        </references>
      </pivotArea>
    </format>
    <format dxfId="15">
      <pivotArea outline="0" fieldPosition="0" dataOnly="0" labelOnly="1">
        <references count="1">
          <reference field="1" count="2">
            <x v="28"/>
            <x v="29"/>
          </reference>
        </references>
      </pivotArea>
    </format>
    <format dxfId="15">
      <pivotArea outline="0" fieldPosition="0">
        <references count="1">
          <reference field="1" count="5">
            <x v="40"/>
            <x v="41"/>
            <x v="45"/>
            <x v="47"/>
            <x v="48"/>
          </reference>
        </references>
      </pivotArea>
    </format>
    <format dxfId="15">
      <pivotArea outline="0" fieldPosition="0" dataOnly="0" labelOnly="1">
        <references count="1">
          <reference field="1" count="5">
            <x v="40"/>
            <x v="41"/>
            <x v="45"/>
            <x v="47"/>
            <x v="48"/>
          </reference>
        </references>
      </pivotArea>
    </format>
    <format dxfId="16">
      <pivotArea outline="0" fieldPosition="0">
        <references count="1">
          <reference field="1" count="9">
            <x v="36"/>
            <x v="37"/>
            <x v="38"/>
            <x v="39"/>
            <x v="40"/>
            <x v="41"/>
            <x v="45"/>
            <x v="47"/>
            <x v="48"/>
          </reference>
        </references>
      </pivotArea>
    </format>
    <format dxfId="16">
      <pivotArea outline="0" fieldPosition="0" dataOnly="0" labelOnly="1">
        <references count="1">
          <reference field="1" count="9">
            <x v="36"/>
            <x v="37"/>
            <x v="38"/>
            <x v="39"/>
            <x v="40"/>
            <x v="41"/>
            <x v="45"/>
            <x v="47"/>
            <x v="48"/>
          </reference>
        </references>
      </pivotArea>
    </format>
    <format dxfId="16">
      <pivotArea outline="0" fieldPosition="0">
        <references count="1">
          <reference field="1" count="2">
            <x v="50"/>
            <x v="51"/>
          </reference>
        </references>
      </pivotArea>
    </format>
    <format dxfId="16">
      <pivotArea outline="0" fieldPosition="0" dataOnly="0" labelOnly="1">
        <references count="1">
          <reference field="1" count="2">
            <x v="50"/>
            <x v="51"/>
          </reference>
        </references>
      </pivotArea>
    </format>
    <format dxfId="16">
      <pivotArea outline="0" fieldPosition="0">
        <references count="1">
          <reference field="1" count="3">
            <x v="52"/>
            <x v="53"/>
            <x v="54"/>
          </reference>
        </references>
      </pivotArea>
    </format>
    <format dxfId="16">
      <pivotArea outline="0" fieldPosition="0" dataOnly="0" labelOnly="1">
        <references count="1">
          <reference field="1" count="3">
            <x v="52"/>
            <x v="53"/>
            <x v="54"/>
          </reference>
        </references>
      </pivotArea>
    </format>
    <format dxfId="16">
      <pivotArea outline="0" fieldPosition="0">
        <references count="1">
          <reference field="1" count="4">
            <x v="55"/>
            <x v="58"/>
            <x v="61"/>
            <x v="62"/>
          </reference>
        </references>
      </pivotArea>
    </format>
    <format dxfId="16">
      <pivotArea outline="0" fieldPosition="0" dataOnly="0" labelOnly="1">
        <references count="1">
          <reference field="1" count="4">
            <x v="55"/>
            <x v="58"/>
            <x v="61"/>
            <x v="62"/>
          </reference>
        </references>
      </pivotArea>
    </format>
    <format dxfId="9">
      <pivotArea outline="0" fieldPosition="0" dataOnly="0">
        <references count="1">
          <reference field="1" count="2">
            <x v="63"/>
            <x v="65"/>
          </reference>
        </references>
      </pivotArea>
    </format>
    <format dxfId="12">
      <pivotArea outline="0" fieldPosition="0">
        <references count="1">
          <reference field="1" count="4">
            <x v="63"/>
            <x v="65"/>
            <x v="67"/>
            <x v="70"/>
          </reference>
        </references>
      </pivotArea>
    </format>
    <format dxfId="12">
      <pivotArea outline="0" fieldPosition="0" dataOnly="0" labelOnly="1">
        <references count="1">
          <reference field="1" count="4">
            <x v="63"/>
            <x v="65"/>
            <x v="67"/>
            <x v="70"/>
          </reference>
        </references>
      </pivotArea>
    </format>
    <format dxfId="9">
      <pivotArea outline="0" fieldPosition="0">
        <references count="1">
          <reference field="1" count="1">
            <x v="66"/>
          </reference>
        </references>
      </pivotArea>
    </format>
    <format dxfId="9">
      <pivotArea outline="0" fieldPosition="0" dataOnly="0" labelOnly="1">
        <references count="1">
          <reference field="1" count="1">
            <x v="66"/>
          </reference>
        </references>
      </pivotArea>
    </format>
    <format dxfId="16">
      <pivotArea outline="0" fieldPosition="0">
        <references count="1">
          <reference field="1" count="5">
            <x v="63"/>
            <x v="65"/>
            <x v="66"/>
            <x v="67"/>
            <x v="70"/>
          </reference>
        </references>
      </pivotArea>
    </format>
    <format dxfId="16">
      <pivotArea outline="0" fieldPosition="0" dataOnly="0" labelOnly="1">
        <references count="1">
          <reference field="1" count="5">
            <x v="63"/>
            <x v="65"/>
            <x v="66"/>
            <x v="67"/>
            <x v="70"/>
          </reference>
        </references>
      </pivotArea>
    </format>
    <format dxfId="11">
      <pivotArea outline="0" fieldPosition="0" axis="axisPage" dataOnly="0" field="2" labelOnly="1" type="button"/>
    </format>
    <format dxfId="11">
      <pivotArea outline="0" fieldPosition="0" dataOnly="0" labelOnly="1" type="origin"/>
    </format>
    <format dxfId="11">
      <pivotArea outline="0" fieldPosition="0" axis="axisRow" dataOnly="0" field="1" labelOnly="1" type="button"/>
    </format>
    <format dxfId="11">
      <pivotArea outline="0" fieldPosition="0" dataOnly="0" labelOnly="1">
        <references count="1">
          <reference field="1" count="49">
            <x v="13"/>
            <x v="14"/>
            <x v="15"/>
            <x v="16"/>
            <x v="17"/>
            <x v="18"/>
            <x v="20"/>
            <x v="21"/>
            <x v="23"/>
            <x v="24"/>
            <x v="25"/>
            <x v="26"/>
            <x v="27"/>
            <x v="28"/>
            <x v="29"/>
            <x v="32"/>
            <x v="33"/>
            <x v="34"/>
            <x v="35"/>
            <x v="36"/>
            <x v="37"/>
            <x v="38"/>
            <x v="39"/>
            <x v="40"/>
            <x v="41"/>
            <x v="45"/>
            <x v="47"/>
            <x v="48"/>
            <x v="50"/>
            <x v="51"/>
            <x v="52"/>
            <x v="53"/>
            <x v="54"/>
            <x v="55"/>
            <x v="58"/>
            <x v="61"/>
            <x v="62"/>
            <x v="63"/>
            <x v="65"/>
            <x v="66"/>
            <x v="67"/>
            <x v="70"/>
            <x v="76"/>
            <x v="77"/>
            <x v="78"/>
            <x v="92"/>
            <x v="93"/>
            <x v="95"/>
            <x v="98"/>
          </reference>
        </references>
      </pivotArea>
    </format>
    <format dxfId="11">
      <pivotArea outline="0" fieldPosition="0" dataOnly="0" grandRow="1" labelOnly="1"/>
    </format>
    <format dxfId="11">
      <pivotArea outline="0" fieldPosition="0">
        <references count="1">
          <reference field="0" count="1">
            <x v="18"/>
          </reference>
        </references>
      </pivotArea>
    </format>
    <format dxfId="11">
      <pivotArea outline="0" fieldPosition="0" dataOnly="0" labelOnly="1" offset="N1" type="topRight"/>
    </format>
    <format dxfId="11">
      <pivotArea outline="0" fieldPosition="0" dataOnly="0" labelOnly="1">
        <references count="1">
          <reference field="0" count="1">
            <x v="18"/>
          </reference>
        </references>
      </pivotArea>
    </format>
    <format dxfId="11">
      <pivotArea outline="0" fieldPosition="0" grandCol="1"/>
    </format>
    <format dxfId="11">
      <pivotArea outline="0" fieldPosition="0" dataOnly="0" labelOnly="1" offset="O1" type="topRight"/>
    </format>
    <format dxfId="11">
      <pivotArea outline="0" fieldPosition="0" dataOnly="0" grandCol="1" labelOnly="1"/>
    </format>
    <format dxfId="10">
      <pivotArea outline="0" fieldPosition="0" grandCol="1"/>
    </format>
    <format dxfId="10">
      <pivotArea outline="0" fieldPosition="0" dataOnly="0" labelOnly="1" offset="O1" type="topRight"/>
    </format>
    <format dxfId="10">
      <pivotArea outline="0" fieldPosition="0" dataOnly="0" grandCol="1" labelOnly="1"/>
    </format>
    <format dxfId="10">
      <pivotArea outline="0" fieldPosition="0">
        <references count="1">
          <reference field="0" count="1">
            <x v="0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 axis="axisCol" dataOnly="0" field="0" labelOnly="1" type="button"/>
    </format>
    <format dxfId="10">
      <pivotArea outline="0" fieldPosition="0" dataOnly="0" labelOnly="1">
        <references count="1">
          <reference field="0" count="1">
            <x v="0"/>
          </reference>
        </references>
      </pivotArea>
    </format>
    <format dxfId="10">
      <pivotArea outline="0" fieldPosition="0" axis="axisPage" dataOnly="0" field="2" labelOnly="1" type="button"/>
    </format>
    <format dxfId="10">
      <pivotArea outline="0" fieldPosition="0" dataOnly="0" labelOnly="1" type="origin"/>
    </format>
    <format dxfId="10">
      <pivotArea outline="0" fieldPosition="0" axis="axisRow" dataOnly="0" field="1" labelOnly="1" type="button"/>
    </format>
    <format dxfId="10">
      <pivotArea outline="0" fieldPosition="0" dataOnly="0" labelOnly="1">
        <references count="1">
          <reference field="1" count="49">
            <x v="13"/>
            <x v="14"/>
            <x v="15"/>
            <x v="16"/>
            <x v="17"/>
            <x v="18"/>
            <x v="20"/>
            <x v="21"/>
            <x v="23"/>
            <x v="24"/>
            <x v="25"/>
            <x v="26"/>
            <x v="27"/>
            <x v="28"/>
            <x v="29"/>
            <x v="32"/>
            <x v="33"/>
            <x v="34"/>
            <x v="35"/>
            <x v="36"/>
            <x v="37"/>
            <x v="38"/>
            <x v="39"/>
            <x v="40"/>
            <x v="41"/>
            <x v="45"/>
            <x v="47"/>
            <x v="48"/>
            <x v="50"/>
            <x v="51"/>
            <x v="52"/>
            <x v="53"/>
            <x v="54"/>
            <x v="55"/>
            <x v="58"/>
            <x v="61"/>
            <x v="62"/>
            <x v="63"/>
            <x v="65"/>
            <x v="66"/>
            <x v="67"/>
            <x v="70"/>
            <x v="76"/>
            <x v="77"/>
            <x v="78"/>
            <x v="92"/>
            <x v="93"/>
            <x v="95"/>
            <x v="98"/>
          </reference>
        </references>
      </pivotArea>
    </format>
    <format dxfId="10">
      <pivotArea outline="0" fieldPosition="0" dataOnly="0" grandRow="1" labelOnly="1"/>
    </format>
    <format dxfId="17">
      <pivotArea outline="0" fieldPosition="0">
        <references count="1">
          <reference field="1" count="2">
            <x v="41"/>
            <x v="46"/>
          </reference>
        </references>
      </pivotArea>
    </format>
    <format dxfId="17">
      <pivotArea outline="0" fieldPosition="0" dataOnly="0" labelOnly="1">
        <references count="1">
          <reference field="1" count="2">
            <x v="41"/>
            <x v="46"/>
          </reference>
        </references>
      </pivotArea>
    </format>
    <format dxfId="18">
      <pivotArea outline="0" fieldPosition="0">
        <references count="1">
          <reference field="0" count="1">
            <x v="14"/>
          </reference>
        </references>
      </pivotArea>
    </format>
    <format dxfId="18">
      <pivotArea outline="0" fieldPosition="0" dataOnly="0" labelOnly="1" offset="M1" type="topRight"/>
    </format>
    <format dxfId="18">
      <pivotArea outline="0" fieldPosition="0" dataOnly="0" labelOnly="1">
        <references count="1">
          <reference field="0" count="1">
            <x v="14"/>
          </reference>
        </references>
      </pivotArea>
    </format>
    <format dxfId="19">
      <pivotArea outline="0" fieldPosition="0">
        <references count="1">
          <reference field="0" count="1">
            <x v="18"/>
          </reference>
        </references>
      </pivotArea>
    </format>
    <format dxfId="19">
      <pivotArea outline="0" fieldPosition="0" dataOnly="0" labelOnly="1" offset="N1" type="topRight"/>
    </format>
    <format dxfId="19">
      <pivotArea outline="0" fieldPosition="0" dataOnly="0" labelOnly="1">
        <references count="1">
          <reference field="0" count="1">
            <x v="18"/>
          </reference>
        </references>
      </pivotArea>
    </format>
    <format dxfId="3">
      <pivotArea outline="0" fieldPosition="0" dataOnly="0" labelOnly="1">
        <references count="1">
          <reference field="0" count="14"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">
      <pivotArea outline="0" fieldPosition="0" dataOnly="0" labelOnly="1">
        <references count="1">
          <reference field="0" count="14"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workbookViewId="0" topLeftCell="A1">
      <selection activeCell="H19" sqref="H19"/>
    </sheetView>
  </sheetViews>
  <sheetFormatPr defaultColWidth="9.00390625" defaultRowHeight="12.75"/>
  <cols>
    <col min="1" max="1" width="12.625" style="0" customWidth="1"/>
    <col min="3" max="4" width="1.75390625" style="0" customWidth="1"/>
    <col min="6" max="7" width="1.75390625" style="0" customWidth="1"/>
    <col min="9" max="10" width="1.75390625" style="0" customWidth="1"/>
    <col min="12" max="13" width="1.75390625" style="0" customWidth="1"/>
    <col min="15" max="16" width="1.75390625" style="0" customWidth="1"/>
    <col min="18" max="19" width="1.75390625" style="0" customWidth="1"/>
    <col min="21" max="22" width="1.75390625" style="0" customWidth="1"/>
    <col min="24" max="25" width="1.75390625" style="0" customWidth="1"/>
    <col min="27" max="28" width="1.75390625" style="0" customWidth="1"/>
    <col min="30" max="31" width="1.75390625" style="0" customWidth="1"/>
  </cols>
  <sheetData>
    <row r="1" spans="2:3" ht="12.75">
      <c r="B1" s="49" t="s">
        <v>78</v>
      </c>
      <c r="C1" t="s">
        <v>83</v>
      </c>
    </row>
    <row r="2" spans="2:3" ht="12.75">
      <c r="B2" s="49" t="s">
        <v>81</v>
      </c>
      <c r="C2" t="s">
        <v>84</v>
      </c>
    </row>
    <row r="4" spans="2:26" ht="12.75">
      <c r="B4" t="s">
        <v>71</v>
      </c>
      <c r="E4" t="s">
        <v>92</v>
      </c>
      <c r="H4" t="s">
        <v>85</v>
      </c>
      <c r="K4" t="s">
        <v>144</v>
      </c>
      <c r="N4" t="s">
        <v>207</v>
      </c>
      <c r="Q4" t="s">
        <v>209</v>
      </c>
      <c r="T4" t="s">
        <v>212</v>
      </c>
      <c r="W4" t="s">
        <v>206</v>
      </c>
      <c r="Z4" t="s">
        <v>89</v>
      </c>
    </row>
    <row r="6" spans="2:27" ht="12.75">
      <c r="B6" t="s">
        <v>74</v>
      </c>
      <c r="C6" t="s">
        <v>78</v>
      </c>
      <c r="E6" t="s">
        <v>93</v>
      </c>
      <c r="F6" t="s">
        <v>78</v>
      </c>
      <c r="H6" t="s">
        <v>86</v>
      </c>
      <c r="I6" t="s">
        <v>78</v>
      </c>
      <c r="K6" t="s">
        <v>79</v>
      </c>
      <c r="L6" t="s">
        <v>78</v>
      </c>
      <c r="N6" t="s">
        <v>208</v>
      </c>
      <c r="O6" t="s">
        <v>78</v>
      </c>
      <c r="Q6" t="s">
        <v>211</v>
      </c>
      <c r="R6" t="s">
        <v>78</v>
      </c>
      <c r="T6" t="s">
        <v>213</v>
      </c>
      <c r="U6" t="s">
        <v>78</v>
      </c>
      <c r="W6" t="s">
        <v>75</v>
      </c>
      <c r="X6" t="s">
        <v>78</v>
      </c>
      <c r="Z6" t="s">
        <v>75</v>
      </c>
      <c r="AA6" t="s">
        <v>78</v>
      </c>
    </row>
    <row r="7" spans="2:27" ht="12.75">
      <c r="B7" t="s">
        <v>75</v>
      </c>
      <c r="C7" t="s">
        <v>78</v>
      </c>
      <c r="E7" t="s">
        <v>80</v>
      </c>
      <c r="F7" t="s">
        <v>78</v>
      </c>
      <c r="H7" t="s">
        <v>87</v>
      </c>
      <c r="I7" t="s">
        <v>81</v>
      </c>
      <c r="K7" t="s">
        <v>80</v>
      </c>
      <c r="L7" t="s">
        <v>78</v>
      </c>
      <c r="N7" t="s">
        <v>210</v>
      </c>
      <c r="O7" t="s">
        <v>81</v>
      </c>
      <c r="T7" t="s">
        <v>214</v>
      </c>
      <c r="U7" t="s">
        <v>81</v>
      </c>
      <c r="W7" t="s">
        <v>205</v>
      </c>
      <c r="X7" t="s">
        <v>81</v>
      </c>
      <c r="Z7" t="s">
        <v>82</v>
      </c>
      <c r="AA7" t="s">
        <v>78</v>
      </c>
    </row>
    <row r="8" spans="2:27" ht="12.75">
      <c r="B8" t="s">
        <v>76</v>
      </c>
      <c r="C8" t="s">
        <v>81</v>
      </c>
      <c r="E8" t="s">
        <v>94</v>
      </c>
      <c r="F8" t="s">
        <v>81</v>
      </c>
      <c r="H8" t="s">
        <v>88</v>
      </c>
      <c r="I8" t="s">
        <v>81</v>
      </c>
      <c r="T8" t="s">
        <v>215</v>
      </c>
      <c r="U8" t="s">
        <v>81</v>
      </c>
      <c r="Z8" t="s">
        <v>90</v>
      </c>
      <c r="AA8" t="s">
        <v>81</v>
      </c>
    </row>
    <row r="9" spans="2:27" ht="12.75">
      <c r="B9" t="s">
        <v>77</v>
      </c>
      <c r="C9" t="s">
        <v>81</v>
      </c>
      <c r="T9" t="s">
        <v>216</v>
      </c>
      <c r="U9" t="s">
        <v>81</v>
      </c>
      <c r="Z9" t="s">
        <v>91</v>
      </c>
      <c r="AA9" t="s">
        <v>81</v>
      </c>
    </row>
    <row r="10" spans="20:21" ht="12.75">
      <c r="T10" t="s">
        <v>217</v>
      </c>
      <c r="U10" t="s">
        <v>73</v>
      </c>
    </row>
    <row r="11" spans="3:28" ht="12.75">
      <c r="C11">
        <v>2</v>
      </c>
      <c r="D11">
        <v>2</v>
      </c>
      <c r="F11">
        <v>2</v>
      </c>
      <c r="G11">
        <v>1</v>
      </c>
      <c r="I11">
        <v>1</v>
      </c>
      <c r="J11">
        <v>2</v>
      </c>
      <c r="L11">
        <v>2</v>
      </c>
      <c r="M11">
        <v>0</v>
      </c>
      <c r="O11">
        <v>1</v>
      </c>
      <c r="P11">
        <v>1</v>
      </c>
      <c r="R11">
        <v>1</v>
      </c>
      <c r="S11">
        <v>0</v>
      </c>
      <c r="U11">
        <v>1</v>
      </c>
      <c r="V11">
        <v>3</v>
      </c>
      <c r="X11">
        <v>1</v>
      </c>
      <c r="Y11">
        <v>1</v>
      </c>
      <c r="AA11">
        <v>2</v>
      </c>
      <c r="AB11">
        <v>2</v>
      </c>
    </row>
    <row r="12" spans="2:26" ht="12.75">
      <c r="B12" t="str">
        <f>CONCATENATE(C11,"взр + ",D11,"реб")</f>
        <v>2взр + 2реб</v>
      </c>
      <c r="E12" t="str">
        <f>CONCATENATE(F11,"взр + ",G11,"реб")</f>
        <v>2взр + 1реб</v>
      </c>
      <c r="H12" t="str">
        <f>CONCATENATE(I11,"взр + ",J11,"реб")</f>
        <v>1взр + 2реб</v>
      </c>
      <c r="K12" t="str">
        <f>CONCATENATE(L11,"взр + ",M11,"реб")</f>
        <v>2взр + 0реб</v>
      </c>
      <c r="N12" t="str">
        <f>CONCATENATE(O11,"взр + ",P11,"реб")</f>
        <v>1взр + 1реб</v>
      </c>
      <c r="Q12" t="str">
        <f>CONCATENATE(R11,"взр + ",S11,"реб")</f>
        <v>1взр + 0реб</v>
      </c>
      <c r="T12" t="str">
        <f>CONCATENATE(U11,"взр + ",V11,"реб")</f>
        <v>1взр + 3реб</v>
      </c>
      <c r="W12" t="str">
        <f>CONCATENATE(X11,"взр + ",Y11,"реб")</f>
        <v>1взр + 1реб</v>
      </c>
      <c r="Z12" t="str">
        <f>CONCATENATE(AA11,"взр + ",AB11,"реб")</f>
        <v>2взр + 2реб</v>
      </c>
    </row>
    <row r="14" spans="1:12" ht="12.75">
      <c r="A14" t="s">
        <v>95</v>
      </c>
      <c r="L14" t="s">
        <v>218</v>
      </c>
    </row>
    <row r="16" spans="1:32" ht="12.75">
      <c r="A16" t="s">
        <v>131</v>
      </c>
      <c r="E16" s="126">
        <f>'Меню подробное'!I435</f>
        <v>235837.39999999988</v>
      </c>
      <c r="F16" t="s">
        <v>135</v>
      </c>
      <c r="H16">
        <f>'Меню подробное'!E435</f>
        <v>11315</v>
      </c>
      <c r="I16" t="s">
        <v>137</v>
      </c>
      <c r="K16" s="126">
        <f>'Меню подробное'!G435</f>
        <v>7395.199999999996</v>
      </c>
      <c r="L16" t="s">
        <v>136</v>
      </c>
      <c r="AF16" s="176">
        <f>H16*'Меню подробное'!$F$2+'Люди-семьи'!K16*'Меню подробное'!$H$2</f>
        <v>235837.39999999997</v>
      </c>
    </row>
    <row r="17" spans="1:32" ht="12.75">
      <c r="A17" t="s">
        <v>246</v>
      </c>
      <c r="E17" s="126">
        <f>'Кто что берет'!B2</f>
        <v>23525</v>
      </c>
      <c r="F17" t="s">
        <v>135</v>
      </c>
      <c r="H17" s="126">
        <f>E17/('Меню подробное'!$F$2+'Меню подробное'!$H$2)</f>
        <v>941</v>
      </c>
      <c r="I17" t="s">
        <v>138</v>
      </c>
      <c r="AF17" s="177"/>
    </row>
    <row r="18" spans="1:32" ht="12.75">
      <c r="A18" t="s">
        <v>225</v>
      </c>
      <c r="E18" s="126">
        <f>'Кто что берет'!B3</f>
        <v>32357.2</v>
      </c>
      <c r="H18" s="126"/>
      <c r="AF18" s="177"/>
    </row>
    <row r="19" spans="1:32" ht="12.75">
      <c r="A19" t="s">
        <v>134</v>
      </c>
      <c r="E19" s="126">
        <f>E16-E17-E18</f>
        <v>179955.19999999987</v>
      </c>
      <c r="F19" t="s">
        <v>135</v>
      </c>
      <c r="H19" s="175">
        <f>H16-H17</f>
        <v>10374</v>
      </c>
      <c r="I19" t="s">
        <v>137</v>
      </c>
      <c r="K19" s="175">
        <f>K16-H17</f>
        <v>6454.199999999996</v>
      </c>
      <c r="L19" t="s">
        <v>136</v>
      </c>
      <c r="N19" s="126"/>
      <c r="AF19" s="176">
        <f>H19*'Меню подробное'!$F$2+'Люди-семьи'!K19*'Меню подробное'!$H$2</f>
        <v>212312.39999999997</v>
      </c>
    </row>
    <row r="20" spans="14:32" ht="12.75">
      <c r="N20" s="126"/>
      <c r="AF20" s="176"/>
    </row>
    <row r="21" ht="12.75">
      <c r="A21" t="s">
        <v>139</v>
      </c>
    </row>
    <row r="22" ht="12.75">
      <c r="B22" t="s">
        <v>132</v>
      </c>
    </row>
    <row r="23" spans="2:32" ht="12.75">
      <c r="B23" s="126">
        <f>$H$19*C11+$K$19*D11</f>
        <v>33656.399999999994</v>
      </c>
      <c r="E23" s="126">
        <f>$H$19*F11+$K$19*G11</f>
        <v>27202.199999999997</v>
      </c>
      <c r="H23" s="126">
        <f>$H$19*I11+$K$19*J11</f>
        <v>23282.399999999994</v>
      </c>
      <c r="K23" s="126">
        <f>$H$19*L11+$K$19*M11</f>
        <v>20748</v>
      </c>
      <c r="N23" s="126">
        <f>$H$19*O11+$K$19*P11</f>
        <v>16828.199999999997</v>
      </c>
      <c r="Q23" s="126">
        <f>$H$19*R11+$K$19*S11</f>
        <v>10374</v>
      </c>
      <c r="T23" s="126">
        <f>$H$19*U11+$K$19*V11</f>
        <v>29736.599999999988</v>
      </c>
      <c r="W23" s="126">
        <f>$H$19*X11+$K$19*Y11</f>
        <v>16828.199999999997</v>
      </c>
      <c r="Z23" s="126">
        <f>$H$19*AA11+$K$19*AB11</f>
        <v>33656.399999999994</v>
      </c>
      <c r="AF23" s="176">
        <f>SUM(B23:Z23)</f>
        <v>212312.39999999994</v>
      </c>
    </row>
    <row r="24" spans="1:32" ht="12.75">
      <c r="A24" t="s">
        <v>219</v>
      </c>
      <c r="B24" s="126"/>
      <c r="E24" s="126"/>
      <c r="H24" s="126"/>
      <c r="K24" s="126"/>
      <c r="N24" s="126"/>
      <c r="Q24" s="126"/>
      <c r="T24" s="126"/>
      <c r="W24" s="126"/>
      <c r="Z24" s="126"/>
      <c r="AF24" s="176"/>
    </row>
    <row r="25" spans="2:32" ht="12.75">
      <c r="B25" s="126">
        <v>25</v>
      </c>
      <c r="E25" s="126"/>
      <c r="H25" s="126">
        <v>12</v>
      </c>
      <c r="K25" s="126">
        <v>20</v>
      </c>
      <c r="N25" s="126"/>
      <c r="Q25" s="126"/>
      <c r="T25" s="126"/>
      <c r="W25" s="126">
        <v>12</v>
      </c>
      <c r="Z25" s="126">
        <v>15</v>
      </c>
      <c r="AF25" s="176"/>
    </row>
    <row r="26" spans="2:32" ht="12.75">
      <c r="B26" t="s">
        <v>133</v>
      </c>
      <c r="AF26" s="177"/>
    </row>
    <row r="27" spans="2:32" s="178" customFormat="1" ht="12.75">
      <c r="B27" s="178">
        <v>-12.5</v>
      </c>
      <c r="E27" s="143" t="s">
        <v>220</v>
      </c>
      <c r="H27" s="143"/>
      <c r="K27" s="143">
        <v>-12</v>
      </c>
      <c r="N27" s="143" t="s">
        <v>221</v>
      </c>
      <c r="Q27" s="143" t="s">
        <v>221</v>
      </c>
      <c r="T27" s="143" t="s">
        <v>221</v>
      </c>
      <c r="AF27" s="176">
        <f>B27+E27+H27+K27+N27+Q27+T27+W27+Z27</f>
        <v>0</v>
      </c>
    </row>
    <row r="28" spans="2:32" ht="12.75">
      <c r="B28" s="126">
        <f>B23+B27</f>
        <v>33643.899999999994</v>
      </c>
      <c r="E28" s="126">
        <f>E23+E27</f>
        <v>27214.699999999997</v>
      </c>
      <c r="H28" s="126">
        <f>H23+H27</f>
        <v>23282.399999999994</v>
      </c>
      <c r="K28" s="126">
        <f>K23+K27</f>
        <v>20736</v>
      </c>
      <c r="N28" s="126">
        <f>N23+N27</f>
        <v>16832.199999999997</v>
      </c>
      <c r="Q28" s="126">
        <f>Q23+Q27</f>
        <v>10378</v>
      </c>
      <c r="T28" s="126">
        <f>T23+T27</f>
        <v>29740.599999999988</v>
      </c>
      <c r="W28" s="126">
        <f>W23+W27</f>
        <v>16828.199999999997</v>
      </c>
      <c r="Z28" s="126">
        <f>Z23+Z27</f>
        <v>33656.399999999994</v>
      </c>
      <c r="AF28" s="176">
        <f>SUM(B28:Z28)</f>
        <v>212312.39999999994</v>
      </c>
    </row>
    <row r="29" ht="12.75">
      <c r="AF29" s="177"/>
    </row>
    <row r="30" spans="1:32" ht="12.75">
      <c r="A30" t="s">
        <v>140</v>
      </c>
      <c r="AF30" s="177"/>
    </row>
    <row r="31" spans="2:32" ht="12.75">
      <c r="B31" s="126">
        <f>B28+$H$17*(C11+D11)</f>
        <v>37407.899999999994</v>
      </c>
      <c r="E31" s="126">
        <f>E28+$H$17*(F11+G11)</f>
        <v>30037.699999999997</v>
      </c>
      <c r="H31" s="126">
        <f>H28+$H$17*(I11+J11)</f>
        <v>26105.399999999994</v>
      </c>
      <c r="K31" s="126">
        <f>K28+$H$17*(L11+M11)</f>
        <v>22618</v>
      </c>
      <c r="N31" s="126">
        <f>N28+$H$17*(O11+P11)</f>
        <v>18714.199999999997</v>
      </c>
      <c r="Q31" s="126">
        <f>Q28+$H$17*(R11+S11)</f>
        <v>11319</v>
      </c>
      <c r="T31" s="126">
        <f>T28+$H$17*(U11+V11)</f>
        <v>33504.59999999999</v>
      </c>
      <c r="W31" s="126">
        <f>W28+$H$17*(X11+Y11)</f>
        <v>18710.199999999997</v>
      </c>
      <c r="Z31" s="126">
        <f>Z28+$H$17*(AA11+AB11)</f>
        <v>37420.399999999994</v>
      </c>
      <c r="AF31" s="176">
        <f>SUM(B31:Z31)</f>
        <v>235837.4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outlinePr summaryBelow="0" summaryRight="0"/>
    <pageSetUpPr fitToPage="1"/>
  </sheetPr>
  <dimension ref="A1:L3003"/>
  <sheetViews>
    <sheetView zoomScaleSheetLayoutView="100" workbookViewId="0" topLeftCell="A1">
      <pane ySplit="1" topLeftCell="BM8" activePane="bottomLeft" state="frozen"/>
      <selection pane="topLeft" activeCell="B1" sqref="B1"/>
      <selection pane="bottomLeft" activeCell="C45" sqref="C45"/>
    </sheetView>
  </sheetViews>
  <sheetFormatPr defaultColWidth="9.00390625" defaultRowHeight="12.75" outlineLevelRow="1"/>
  <cols>
    <col min="1" max="1" width="4.375" style="4" customWidth="1"/>
    <col min="2" max="2" width="7.375" style="4" customWidth="1"/>
    <col min="3" max="3" width="31.75390625" style="4" customWidth="1"/>
    <col min="4" max="4" width="5.75390625" style="5" customWidth="1"/>
    <col min="5" max="5" width="6.625" style="5" customWidth="1"/>
    <col min="6" max="6" width="8.25390625" style="5" customWidth="1"/>
    <col min="7" max="7" width="6.625" style="5" customWidth="1"/>
    <col min="8" max="8" width="8.25390625" style="5" customWidth="1"/>
    <col min="9" max="9" width="10.125" style="14" customWidth="1"/>
    <col min="10" max="10" width="62.625" style="20" customWidth="1"/>
    <col min="11" max="16384" width="9.125" style="4" customWidth="1"/>
  </cols>
  <sheetData>
    <row r="1" spans="1:10" s="38" customFormat="1" ht="38.25">
      <c r="A1" s="34"/>
      <c r="B1" s="34" t="s">
        <v>26</v>
      </c>
      <c r="C1" s="35" t="s">
        <v>0</v>
      </c>
      <c r="D1" s="33" t="s">
        <v>32</v>
      </c>
      <c r="E1" s="36" t="s">
        <v>33</v>
      </c>
      <c r="F1" s="36" t="str">
        <f>CONCATENATE(TEXT(F2,0)," взр.")</f>
        <v>13 взр.</v>
      </c>
      <c r="G1" s="33" t="s">
        <v>34</v>
      </c>
      <c r="H1" s="36" t="str">
        <f>CONCATENATE(TEXT(H2,0)," детей")</f>
        <v>12 детей</v>
      </c>
      <c r="I1" s="37" t="s">
        <v>16</v>
      </c>
      <c r="J1" s="13" t="s">
        <v>15</v>
      </c>
    </row>
    <row r="2" spans="1:10" s="29" customFormat="1" ht="11.25">
      <c r="A2" s="25"/>
      <c r="B2" s="25"/>
      <c r="C2" s="26" t="s">
        <v>51</v>
      </c>
      <c r="D2" s="27"/>
      <c r="E2" s="27"/>
      <c r="F2" s="112">
        <v>13</v>
      </c>
      <c r="G2" s="27"/>
      <c r="H2" s="112">
        <v>12</v>
      </c>
      <c r="I2" s="27"/>
      <c r="J2" s="28"/>
    </row>
    <row r="3" spans="3:10" s="29" customFormat="1" ht="11.25">
      <c r="C3" s="26" t="s">
        <v>17</v>
      </c>
      <c r="D3" s="30"/>
      <c r="E3" s="30"/>
      <c r="F3" s="30"/>
      <c r="G3" s="30"/>
      <c r="H3" s="30">
        <v>0.4</v>
      </c>
      <c r="I3" s="31"/>
      <c r="J3" s="32"/>
    </row>
    <row r="4" spans="3:10" s="29" customFormat="1" ht="11.25">
      <c r="C4" s="26" t="s">
        <v>18</v>
      </c>
      <c r="D4" s="30"/>
      <c r="E4" s="30"/>
      <c r="F4" s="30"/>
      <c r="G4" s="30"/>
      <c r="H4" s="30">
        <v>1</v>
      </c>
      <c r="I4" s="31"/>
      <c r="J4" s="32"/>
    </row>
    <row r="5" ht="12.75">
      <c r="C5" s="8"/>
    </row>
    <row r="6" spans="3:10" s="7" customFormat="1" ht="12.75">
      <c r="C6" s="1" t="s">
        <v>58</v>
      </c>
      <c r="D6" s="39"/>
      <c r="E6" s="2"/>
      <c r="F6" s="39">
        <f aca="true" t="shared" si="0" ref="F6:F19">IF($B6="","",E6*F$2)</f>
      </c>
      <c r="G6" s="39"/>
      <c r="H6" s="39">
        <f aca="true" t="shared" si="1" ref="H6:H19">IF($B6="","",G6*H$2)</f>
      </c>
      <c r="I6" s="40"/>
      <c r="J6" s="21"/>
    </row>
    <row r="7" spans="1:10" s="113" customFormat="1" ht="29.25" customHeight="1">
      <c r="A7" s="125"/>
      <c r="B7" s="125"/>
      <c r="C7" s="171" t="s">
        <v>124</v>
      </c>
      <c r="D7" s="171"/>
      <c r="E7" s="171"/>
      <c r="F7" s="171"/>
      <c r="G7" s="171"/>
      <c r="H7" s="171"/>
      <c r="I7" s="171"/>
      <c r="J7" s="171"/>
    </row>
    <row r="8" spans="1:9" ht="12.75" outlineLevel="1">
      <c r="A8" s="3" t="s">
        <v>1</v>
      </c>
      <c r="B8" s="45" t="s">
        <v>73</v>
      </c>
      <c r="C8" s="46" t="s">
        <v>54</v>
      </c>
      <c r="D8" s="5" t="s">
        <v>19</v>
      </c>
      <c r="E8" s="47">
        <v>50</v>
      </c>
      <c r="F8" s="5">
        <f t="shared" si="0"/>
        <v>650</v>
      </c>
      <c r="G8" s="5">
        <f aca="true" t="shared" si="2" ref="G8:G19">IF(D8="к",E8*$H$3,IF(D8="г",E8*$H$4,"совсем ничего???"))</f>
        <v>20</v>
      </c>
      <c r="H8" s="5">
        <f t="shared" si="1"/>
        <v>240</v>
      </c>
      <c r="I8" s="18">
        <f aca="true" t="shared" si="3" ref="I8:I19">F8+H8</f>
        <v>890</v>
      </c>
    </row>
    <row r="9" spans="1:9" ht="12.75" outlineLevel="1">
      <c r="A9" s="3"/>
      <c r="B9" s="45" t="s">
        <v>73</v>
      </c>
      <c r="C9" s="46" t="s">
        <v>56</v>
      </c>
      <c r="D9" s="5" t="s">
        <v>19</v>
      </c>
      <c r="E9" s="47">
        <v>50</v>
      </c>
      <c r="F9" s="5">
        <f t="shared" si="0"/>
        <v>650</v>
      </c>
      <c r="G9" s="5">
        <f t="shared" si="2"/>
        <v>20</v>
      </c>
      <c r="H9" s="5">
        <f t="shared" si="1"/>
        <v>240</v>
      </c>
      <c r="I9" s="18">
        <f t="shared" si="3"/>
        <v>890</v>
      </c>
    </row>
    <row r="10" spans="1:9" ht="12.75" outlineLevel="1">
      <c r="A10" s="3"/>
      <c r="B10" s="45" t="s">
        <v>73</v>
      </c>
      <c r="C10" s="46" t="s">
        <v>38</v>
      </c>
      <c r="D10" s="5" t="s">
        <v>19</v>
      </c>
      <c r="E10" s="47">
        <v>60</v>
      </c>
      <c r="F10" s="5">
        <f t="shared" si="0"/>
        <v>780</v>
      </c>
      <c r="G10" s="5">
        <f t="shared" si="2"/>
        <v>24</v>
      </c>
      <c r="H10" s="5">
        <f t="shared" si="1"/>
        <v>288</v>
      </c>
      <c r="I10" s="18">
        <f t="shared" si="3"/>
        <v>1068</v>
      </c>
    </row>
    <row r="11" spans="1:10" ht="12.75" outlineLevel="1">
      <c r="A11" s="3"/>
      <c r="B11" s="45" t="s">
        <v>73</v>
      </c>
      <c r="C11" s="46" t="s">
        <v>59</v>
      </c>
      <c r="D11" s="5" t="s">
        <v>19</v>
      </c>
      <c r="E11" s="47">
        <v>50</v>
      </c>
      <c r="F11" s="5">
        <f t="shared" si="0"/>
        <v>650</v>
      </c>
      <c r="G11" s="5">
        <f t="shared" si="2"/>
        <v>20</v>
      </c>
      <c r="H11" s="5">
        <f t="shared" si="1"/>
        <v>240</v>
      </c>
      <c r="I11" s="18">
        <f t="shared" si="3"/>
        <v>890</v>
      </c>
      <c r="J11" s="42"/>
    </row>
    <row r="12" spans="1:10" ht="12.75" outlineLevel="1">
      <c r="A12" s="3"/>
      <c r="B12" s="45" t="s">
        <v>73</v>
      </c>
      <c r="C12" s="46" t="s">
        <v>64</v>
      </c>
      <c r="D12" s="5" t="s">
        <v>19</v>
      </c>
      <c r="E12" s="47">
        <v>55</v>
      </c>
      <c r="F12" s="5">
        <f t="shared" si="0"/>
        <v>715</v>
      </c>
      <c r="G12" s="5">
        <f t="shared" si="2"/>
        <v>22</v>
      </c>
      <c r="H12" s="5">
        <f t="shared" si="1"/>
        <v>264</v>
      </c>
      <c r="I12" s="18">
        <f t="shared" si="3"/>
        <v>979</v>
      </c>
      <c r="J12" s="42" t="s">
        <v>96</v>
      </c>
    </row>
    <row r="13" spans="1:10" ht="12.75" outlineLevel="1">
      <c r="A13" s="3" t="s">
        <v>2</v>
      </c>
      <c r="B13" s="24" t="s">
        <v>73</v>
      </c>
      <c r="C13" s="8" t="s">
        <v>39</v>
      </c>
      <c r="D13" s="5" t="s">
        <v>20</v>
      </c>
      <c r="E13" s="5">
        <v>38</v>
      </c>
      <c r="F13" s="5">
        <f t="shared" si="0"/>
        <v>494</v>
      </c>
      <c r="G13" s="5">
        <f t="shared" si="2"/>
        <v>38</v>
      </c>
      <c r="H13" s="5">
        <f t="shared" si="1"/>
        <v>456</v>
      </c>
      <c r="I13" s="18">
        <f t="shared" si="3"/>
        <v>950</v>
      </c>
      <c r="J13" s="41" t="s">
        <v>174</v>
      </c>
    </row>
    <row r="14" spans="1:10" ht="12.75" outlineLevel="1">
      <c r="A14" s="3" t="s">
        <v>3</v>
      </c>
      <c r="B14" s="45" t="s">
        <v>73</v>
      </c>
      <c r="C14" s="46" t="s">
        <v>40</v>
      </c>
      <c r="D14" s="5" t="s">
        <v>20</v>
      </c>
      <c r="E14" s="47">
        <v>30</v>
      </c>
      <c r="F14" s="5">
        <f t="shared" si="0"/>
        <v>390</v>
      </c>
      <c r="G14" s="5">
        <f t="shared" si="2"/>
        <v>30</v>
      </c>
      <c r="H14" s="5">
        <f t="shared" si="1"/>
        <v>360</v>
      </c>
      <c r="I14" s="18">
        <f t="shared" si="3"/>
        <v>750</v>
      </c>
      <c r="J14" s="44" t="s">
        <v>175</v>
      </c>
    </row>
    <row r="15" spans="1:9" ht="12.75" outlineLevel="1">
      <c r="A15" s="3"/>
      <c r="B15" s="45" t="s">
        <v>73</v>
      </c>
      <c r="C15" s="46" t="s">
        <v>57</v>
      </c>
      <c r="D15" s="5" t="s">
        <v>20</v>
      </c>
      <c r="E15" s="47">
        <v>15</v>
      </c>
      <c r="F15" s="5">
        <f t="shared" si="0"/>
        <v>195</v>
      </c>
      <c r="G15" s="5">
        <f t="shared" si="2"/>
        <v>15</v>
      </c>
      <c r="H15" s="5">
        <f t="shared" si="1"/>
        <v>180</v>
      </c>
      <c r="I15" s="18">
        <f t="shared" si="3"/>
        <v>375</v>
      </c>
    </row>
    <row r="16" spans="1:9" ht="12.75" outlineLevel="1">
      <c r="A16" s="3" t="s">
        <v>4</v>
      </c>
      <c r="B16" s="24" t="s">
        <v>73</v>
      </c>
      <c r="C16" s="6" t="s">
        <v>176</v>
      </c>
      <c r="D16" s="5" t="s">
        <v>19</v>
      </c>
      <c r="E16" s="5">
        <v>10</v>
      </c>
      <c r="F16" s="5">
        <f t="shared" si="0"/>
        <v>130</v>
      </c>
      <c r="G16" s="5">
        <f t="shared" si="2"/>
        <v>4</v>
      </c>
      <c r="H16" s="5">
        <f t="shared" si="1"/>
        <v>48</v>
      </c>
      <c r="I16" s="18">
        <f t="shared" si="3"/>
        <v>178</v>
      </c>
    </row>
    <row r="17" spans="1:10" ht="12.75" outlineLevel="1">
      <c r="A17" s="3" t="s">
        <v>5</v>
      </c>
      <c r="B17" s="24" t="s">
        <v>73</v>
      </c>
      <c r="C17" s="6" t="s">
        <v>97</v>
      </c>
      <c r="D17" s="5" t="s">
        <v>19</v>
      </c>
      <c r="E17" s="5">
        <v>10</v>
      </c>
      <c r="F17" s="5">
        <f t="shared" si="0"/>
        <v>130</v>
      </c>
      <c r="G17" s="5">
        <f t="shared" si="2"/>
        <v>4</v>
      </c>
      <c r="H17" s="5">
        <f t="shared" si="1"/>
        <v>48</v>
      </c>
      <c r="I17" s="18">
        <f t="shared" si="3"/>
        <v>178</v>
      </c>
      <c r="J17" s="42"/>
    </row>
    <row r="18" spans="1:10" ht="12.75" outlineLevel="1">
      <c r="A18" s="3" t="s">
        <v>2</v>
      </c>
      <c r="B18" s="24" t="s">
        <v>73</v>
      </c>
      <c r="C18" s="6" t="s">
        <v>41</v>
      </c>
      <c r="D18" s="5" t="s">
        <v>20</v>
      </c>
      <c r="E18" s="5">
        <v>25</v>
      </c>
      <c r="F18" s="5">
        <f t="shared" si="0"/>
        <v>325</v>
      </c>
      <c r="G18" s="5">
        <f t="shared" si="2"/>
        <v>25</v>
      </c>
      <c r="H18" s="5">
        <f t="shared" si="1"/>
        <v>300</v>
      </c>
      <c r="I18" s="18">
        <f t="shared" si="3"/>
        <v>625</v>
      </c>
      <c r="J18" s="20" t="s">
        <v>72</v>
      </c>
    </row>
    <row r="19" spans="1:9" ht="12.75" outlineLevel="1">
      <c r="A19" s="3" t="s">
        <v>6</v>
      </c>
      <c r="B19" s="24" t="s">
        <v>73</v>
      </c>
      <c r="C19" s="8" t="s">
        <v>60</v>
      </c>
      <c r="D19" s="5" t="s">
        <v>20</v>
      </c>
      <c r="E19" s="5">
        <v>25</v>
      </c>
      <c r="F19" s="5">
        <f t="shared" si="0"/>
        <v>325</v>
      </c>
      <c r="G19" s="5">
        <f t="shared" si="2"/>
        <v>25</v>
      </c>
      <c r="H19" s="5">
        <f t="shared" si="1"/>
        <v>300</v>
      </c>
      <c r="I19" s="18">
        <f t="shared" si="3"/>
        <v>625</v>
      </c>
    </row>
    <row r="20" spans="2:9" ht="12.75" outlineLevel="1">
      <c r="B20" s="24"/>
      <c r="C20" s="6"/>
      <c r="I20" s="18"/>
    </row>
    <row r="21" spans="1:10" ht="12.75" outlineLevel="1">
      <c r="A21" s="3" t="s">
        <v>7</v>
      </c>
      <c r="B21" s="24" t="s">
        <v>73</v>
      </c>
      <c r="C21" s="6" t="s">
        <v>52</v>
      </c>
      <c r="D21" s="5" t="s">
        <v>19</v>
      </c>
      <c r="E21" s="5">
        <v>15</v>
      </c>
      <c r="F21" s="5">
        <f aca="true" t="shared" si="4" ref="F21:F45">IF($B21="","",E21*F$2)</f>
        <v>195</v>
      </c>
      <c r="G21" s="5">
        <f aca="true" t="shared" si="5" ref="G21:G32">IF(D21="к",E21*$H$3,IF(D21="г",E21*$H$4,"совсем ничего???"))</f>
        <v>6</v>
      </c>
      <c r="H21" s="5">
        <f aca="true" t="shared" si="6" ref="H21:H45">IF($B21="","",G21*H$2)</f>
        <v>72</v>
      </c>
      <c r="I21" s="18">
        <f aca="true" t="shared" si="7" ref="I21:I32">F21+H21</f>
        <v>267</v>
      </c>
      <c r="J21" s="42" t="s">
        <v>177</v>
      </c>
    </row>
    <row r="22" spans="1:9" ht="12.75" outlineLevel="1">
      <c r="A22" s="3"/>
      <c r="B22" s="45" t="s">
        <v>73</v>
      </c>
      <c r="C22" s="46" t="s">
        <v>43</v>
      </c>
      <c r="D22" s="5" t="s">
        <v>19</v>
      </c>
      <c r="E22" s="47">
        <v>20</v>
      </c>
      <c r="F22" s="5">
        <f t="shared" si="4"/>
        <v>260</v>
      </c>
      <c r="G22" s="5">
        <f t="shared" si="5"/>
        <v>8</v>
      </c>
      <c r="H22" s="5">
        <f t="shared" si="6"/>
        <v>96</v>
      </c>
      <c r="I22" s="18">
        <f t="shared" si="7"/>
        <v>356</v>
      </c>
    </row>
    <row r="23" spans="1:9" ht="12.75" outlineLevel="1">
      <c r="A23" s="3" t="s">
        <v>8</v>
      </c>
      <c r="B23" s="45" t="s">
        <v>73</v>
      </c>
      <c r="C23" s="46" t="s">
        <v>99</v>
      </c>
      <c r="D23" s="5" t="s">
        <v>19</v>
      </c>
      <c r="E23" s="47">
        <v>20</v>
      </c>
      <c r="F23" s="5">
        <f t="shared" si="4"/>
        <v>260</v>
      </c>
      <c r="G23" s="5">
        <f t="shared" si="5"/>
        <v>8</v>
      </c>
      <c r="H23" s="5">
        <f t="shared" si="6"/>
        <v>96</v>
      </c>
      <c r="I23" s="18">
        <f t="shared" si="7"/>
        <v>356</v>
      </c>
    </row>
    <row r="24" spans="1:10" ht="12.75" outlineLevel="1">
      <c r="A24" s="3" t="s">
        <v>9</v>
      </c>
      <c r="B24" s="24" t="s">
        <v>73</v>
      </c>
      <c r="C24" s="6" t="s">
        <v>111</v>
      </c>
      <c r="D24" s="5" t="s">
        <v>19</v>
      </c>
      <c r="E24" s="5">
        <v>8</v>
      </c>
      <c r="F24" s="5">
        <f t="shared" si="4"/>
        <v>104</v>
      </c>
      <c r="G24" s="5">
        <f t="shared" si="5"/>
        <v>3.2</v>
      </c>
      <c r="H24" s="5">
        <f t="shared" si="6"/>
        <v>38.400000000000006</v>
      </c>
      <c r="I24" s="18">
        <f t="shared" si="7"/>
        <v>142.4</v>
      </c>
      <c r="J24" s="42" t="s">
        <v>115</v>
      </c>
    </row>
    <row r="25" spans="1:10" ht="12.75" outlineLevel="1">
      <c r="A25" s="3"/>
      <c r="B25" s="24" t="s">
        <v>73</v>
      </c>
      <c r="C25" s="8" t="s">
        <v>118</v>
      </c>
      <c r="D25" s="5" t="s">
        <v>19</v>
      </c>
      <c r="E25" s="5">
        <v>2</v>
      </c>
      <c r="F25" s="5">
        <f>IF($B25="","",E25*F$2)</f>
        <v>26</v>
      </c>
      <c r="G25" s="5">
        <f>IF(D25="к",E25*$H$3,IF(D25="г",E25*$H$4,"совсем ничего???"))</f>
        <v>0.8</v>
      </c>
      <c r="H25" s="5">
        <f>IF($B25="","",G25*H$2)</f>
        <v>9.600000000000001</v>
      </c>
      <c r="I25" s="18">
        <f>F25+H25</f>
        <v>35.6</v>
      </c>
      <c r="J25" s="42" t="s">
        <v>119</v>
      </c>
    </row>
    <row r="26" spans="1:9" ht="12.75" outlineLevel="1">
      <c r="A26" s="3" t="s">
        <v>10</v>
      </c>
      <c r="B26" s="24" t="s">
        <v>73</v>
      </c>
      <c r="C26" s="8" t="s">
        <v>113</v>
      </c>
      <c r="D26" s="5" t="s">
        <v>19</v>
      </c>
      <c r="E26" s="5">
        <v>8</v>
      </c>
      <c r="F26" s="5">
        <f>IF($B26="","",E26*F$2)</f>
        <v>104</v>
      </c>
      <c r="G26" s="5">
        <f>IF(D26="к",E26*$H$3,IF(D26="г",E26*$H$4,"совсем ничего???"))</f>
        <v>3.2</v>
      </c>
      <c r="H26" s="5">
        <f>IF($B26="","",G26*H$2)</f>
        <v>38.400000000000006</v>
      </c>
      <c r="I26" s="18">
        <f>F26+H26</f>
        <v>142.4</v>
      </c>
    </row>
    <row r="27" spans="2:10" ht="25.5" outlineLevel="1">
      <c r="B27" s="172" t="s">
        <v>73</v>
      </c>
      <c r="C27" s="8" t="s">
        <v>42</v>
      </c>
      <c r="D27" s="5" t="s">
        <v>19</v>
      </c>
      <c r="E27" s="5">
        <v>50</v>
      </c>
      <c r="F27" s="5">
        <f t="shared" si="4"/>
        <v>650</v>
      </c>
      <c r="G27" s="5">
        <f t="shared" si="5"/>
        <v>20</v>
      </c>
      <c r="H27" s="5">
        <f t="shared" si="6"/>
        <v>240</v>
      </c>
      <c r="I27" s="18">
        <f t="shared" si="7"/>
        <v>890</v>
      </c>
      <c r="J27" s="42" t="s">
        <v>179</v>
      </c>
    </row>
    <row r="28" spans="1:10" ht="12.75" outlineLevel="1">
      <c r="A28" s="3"/>
      <c r="B28" s="45" t="s">
        <v>73</v>
      </c>
      <c r="C28" s="46" t="s">
        <v>31</v>
      </c>
      <c r="D28" s="5" t="s">
        <v>20</v>
      </c>
      <c r="E28" s="5">
        <v>35</v>
      </c>
      <c r="F28" s="5">
        <f t="shared" si="4"/>
        <v>455</v>
      </c>
      <c r="G28" s="5">
        <f t="shared" si="5"/>
        <v>35</v>
      </c>
      <c r="H28" s="5">
        <f t="shared" si="6"/>
        <v>420</v>
      </c>
      <c r="I28" s="18">
        <f t="shared" si="7"/>
        <v>875</v>
      </c>
      <c r="J28" s="109" t="s">
        <v>110</v>
      </c>
    </row>
    <row r="29" spans="1:10" ht="12.75" outlineLevel="1">
      <c r="A29" s="3"/>
      <c r="B29" s="45" t="s">
        <v>73</v>
      </c>
      <c r="C29" s="46" t="s">
        <v>63</v>
      </c>
      <c r="D29" s="5" t="s">
        <v>20</v>
      </c>
      <c r="E29" s="5">
        <v>17</v>
      </c>
      <c r="F29" s="5">
        <f t="shared" si="4"/>
        <v>221</v>
      </c>
      <c r="G29" s="5">
        <f t="shared" si="5"/>
        <v>17</v>
      </c>
      <c r="H29" s="5">
        <f t="shared" si="6"/>
        <v>204</v>
      </c>
      <c r="I29" s="18">
        <f t="shared" si="7"/>
        <v>425</v>
      </c>
      <c r="J29" s="20" t="s">
        <v>178</v>
      </c>
    </row>
    <row r="30" spans="1:10" ht="12.75" outlineLevel="1">
      <c r="A30" s="3"/>
      <c r="B30" s="24" t="s">
        <v>73</v>
      </c>
      <c r="C30" s="6" t="s">
        <v>36</v>
      </c>
      <c r="D30" s="5" t="s">
        <v>20</v>
      </c>
      <c r="E30" s="5">
        <v>25</v>
      </c>
      <c r="F30" s="5">
        <f t="shared" si="4"/>
        <v>325</v>
      </c>
      <c r="G30" s="5">
        <f t="shared" si="5"/>
        <v>25</v>
      </c>
      <c r="H30" s="5">
        <f t="shared" si="6"/>
        <v>300</v>
      </c>
      <c r="I30" s="18">
        <f t="shared" si="7"/>
        <v>625</v>
      </c>
      <c r="J30" s="20" t="s">
        <v>98</v>
      </c>
    </row>
    <row r="31" spans="2:10" ht="12.75" outlineLevel="1">
      <c r="B31" s="24" t="s">
        <v>73</v>
      </c>
      <c r="C31" s="6" t="s">
        <v>55</v>
      </c>
      <c r="D31" s="5" t="s">
        <v>20</v>
      </c>
      <c r="E31" s="5">
        <v>30</v>
      </c>
      <c r="F31" s="5">
        <f t="shared" si="4"/>
        <v>390</v>
      </c>
      <c r="G31" s="5">
        <f t="shared" si="5"/>
        <v>30</v>
      </c>
      <c r="H31" s="5">
        <f t="shared" si="6"/>
        <v>360</v>
      </c>
      <c r="I31" s="18">
        <f t="shared" si="7"/>
        <v>750</v>
      </c>
      <c r="J31" s="20" t="s">
        <v>98</v>
      </c>
    </row>
    <row r="32" spans="2:9" ht="12.75" outlineLevel="1">
      <c r="B32" s="24" t="s">
        <v>73</v>
      </c>
      <c r="C32" s="8" t="s">
        <v>61</v>
      </c>
      <c r="D32" s="5" t="s">
        <v>20</v>
      </c>
      <c r="E32" s="5">
        <v>40</v>
      </c>
      <c r="F32" s="5">
        <f t="shared" si="4"/>
        <v>520</v>
      </c>
      <c r="G32" s="5">
        <f t="shared" si="5"/>
        <v>40</v>
      </c>
      <c r="H32" s="5">
        <f t="shared" si="6"/>
        <v>480</v>
      </c>
      <c r="I32" s="18">
        <f t="shared" si="7"/>
        <v>1000</v>
      </c>
    </row>
    <row r="33" spans="2:9" ht="12.75" outlineLevel="1">
      <c r="B33" s="24"/>
      <c r="F33" s="5">
        <f t="shared" si="4"/>
      </c>
      <c r="H33" s="5">
        <f t="shared" si="6"/>
      </c>
      <c r="I33" s="18"/>
    </row>
    <row r="34" spans="1:9" ht="12.75" outlineLevel="1">
      <c r="A34" s="3" t="s">
        <v>11</v>
      </c>
      <c r="B34" s="45" t="s">
        <v>73</v>
      </c>
      <c r="C34" s="46" t="s">
        <v>44</v>
      </c>
      <c r="D34" s="5" t="s">
        <v>19</v>
      </c>
      <c r="E34" s="47">
        <v>95</v>
      </c>
      <c r="F34" s="5">
        <f t="shared" si="4"/>
        <v>1235</v>
      </c>
      <c r="G34" s="5">
        <f aca="true" t="shared" si="8" ref="G34:G45">IF(D34="к",E34*$H$3,IF(D34="г",E34*$H$4,"совсем ничего???"))</f>
        <v>38</v>
      </c>
      <c r="H34" s="5">
        <f t="shared" si="6"/>
        <v>456</v>
      </c>
      <c r="I34" s="18">
        <f aca="true" t="shared" si="9" ref="I34:I45">F34+H34</f>
        <v>1691</v>
      </c>
    </row>
    <row r="35" spans="1:9" ht="12.75" outlineLevel="1">
      <c r="A35" s="3"/>
      <c r="B35" s="45" t="s">
        <v>73</v>
      </c>
      <c r="C35" s="46" t="s">
        <v>29</v>
      </c>
      <c r="D35" s="5" t="s">
        <v>19</v>
      </c>
      <c r="E35" s="47">
        <v>80</v>
      </c>
      <c r="F35" s="5">
        <f t="shared" si="4"/>
        <v>1040</v>
      </c>
      <c r="G35" s="5">
        <f t="shared" si="8"/>
        <v>32</v>
      </c>
      <c r="H35" s="5">
        <f t="shared" si="6"/>
        <v>384</v>
      </c>
      <c r="I35" s="18">
        <f t="shared" si="9"/>
        <v>1424</v>
      </c>
    </row>
    <row r="36" spans="1:9" ht="12.75" outlineLevel="1">
      <c r="A36" s="3"/>
      <c r="B36" s="45" t="s">
        <v>73</v>
      </c>
      <c r="C36" s="46" t="s">
        <v>148</v>
      </c>
      <c r="D36" s="5" t="s">
        <v>19</v>
      </c>
      <c r="E36" s="47">
        <v>80</v>
      </c>
      <c r="F36" s="5">
        <f t="shared" si="4"/>
        <v>1040</v>
      </c>
      <c r="G36" s="5">
        <f t="shared" si="8"/>
        <v>32</v>
      </c>
      <c r="H36" s="5">
        <f t="shared" si="6"/>
        <v>384</v>
      </c>
      <c r="I36" s="18">
        <f t="shared" si="9"/>
        <v>1424</v>
      </c>
    </row>
    <row r="37" spans="1:9" ht="12.75" outlineLevel="1">
      <c r="A37" s="3"/>
      <c r="B37" s="45" t="s">
        <v>73</v>
      </c>
      <c r="C37" s="46" t="s">
        <v>103</v>
      </c>
      <c r="D37" s="5" t="s">
        <v>19</v>
      </c>
      <c r="E37" s="47">
        <v>80</v>
      </c>
      <c r="F37" s="5">
        <f t="shared" si="4"/>
        <v>1040</v>
      </c>
      <c r="G37" s="5">
        <f t="shared" si="8"/>
        <v>32</v>
      </c>
      <c r="H37" s="5">
        <f t="shared" si="6"/>
        <v>384</v>
      </c>
      <c r="I37" s="18">
        <f t="shared" si="9"/>
        <v>1424</v>
      </c>
    </row>
    <row r="38" spans="1:9" ht="12.75" outlineLevel="1">
      <c r="A38" s="3"/>
      <c r="B38" s="45" t="s">
        <v>73</v>
      </c>
      <c r="C38" s="46" t="s">
        <v>109</v>
      </c>
      <c r="D38" s="5" t="s">
        <v>19</v>
      </c>
      <c r="E38" s="47">
        <v>60</v>
      </c>
      <c r="F38" s="5">
        <f t="shared" si="4"/>
        <v>780</v>
      </c>
      <c r="G38" s="5">
        <f>IF(D38="к",E38*$H$3,IF(D38="г",E38*$H$4,"совсем ничего???"))</f>
        <v>24</v>
      </c>
      <c r="H38" s="5">
        <f t="shared" si="6"/>
        <v>288</v>
      </c>
      <c r="I38" s="18">
        <f>F38+H38</f>
        <v>1068</v>
      </c>
    </row>
    <row r="39" spans="1:10" ht="12.75" outlineLevel="1">
      <c r="A39" s="3" t="s">
        <v>12</v>
      </c>
      <c r="B39" s="24" t="s">
        <v>73</v>
      </c>
      <c r="C39" s="6" t="s">
        <v>30</v>
      </c>
      <c r="D39" s="5" t="s">
        <v>19</v>
      </c>
      <c r="E39" s="5">
        <v>90</v>
      </c>
      <c r="F39" s="5">
        <f t="shared" si="4"/>
        <v>1170</v>
      </c>
      <c r="G39" s="5">
        <f t="shared" si="8"/>
        <v>36</v>
      </c>
      <c r="H39" s="5">
        <f t="shared" si="6"/>
        <v>432</v>
      </c>
      <c r="I39" s="18">
        <f t="shared" si="9"/>
        <v>1602</v>
      </c>
      <c r="J39" s="19" t="s">
        <v>180</v>
      </c>
    </row>
    <row r="40" spans="1:10" ht="25.5" outlineLevel="1">
      <c r="A40" s="3" t="s">
        <v>13</v>
      </c>
      <c r="B40" s="24" t="s">
        <v>73</v>
      </c>
      <c r="C40" s="6" t="s">
        <v>35</v>
      </c>
      <c r="D40" s="5" t="s">
        <v>19</v>
      </c>
      <c r="E40" s="5">
        <v>25</v>
      </c>
      <c r="F40" s="5">
        <f t="shared" si="4"/>
        <v>325</v>
      </c>
      <c r="G40" s="5">
        <f t="shared" si="8"/>
        <v>10</v>
      </c>
      <c r="H40" s="5">
        <f t="shared" si="6"/>
        <v>120</v>
      </c>
      <c r="I40" s="18">
        <f t="shared" si="9"/>
        <v>445</v>
      </c>
      <c r="J40" s="20" t="s">
        <v>123</v>
      </c>
    </row>
    <row r="41" spans="1:10" ht="12.75" outlineLevel="1">
      <c r="A41" s="3" t="s">
        <v>14</v>
      </c>
      <c r="B41" s="24" t="s">
        <v>73</v>
      </c>
      <c r="C41" s="8" t="s">
        <v>37</v>
      </c>
      <c r="D41" s="5" t="s">
        <v>19</v>
      </c>
      <c r="E41" s="5">
        <v>3</v>
      </c>
      <c r="F41" s="5">
        <f t="shared" si="4"/>
        <v>39</v>
      </c>
      <c r="G41" s="5">
        <f t="shared" si="8"/>
        <v>1.2000000000000002</v>
      </c>
      <c r="H41" s="5">
        <f t="shared" si="6"/>
        <v>14.400000000000002</v>
      </c>
      <c r="I41" s="18">
        <f t="shared" si="9"/>
        <v>53.400000000000006</v>
      </c>
      <c r="J41" s="23" t="s">
        <v>130</v>
      </c>
    </row>
    <row r="42" spans="1:9" ht="12.75" outlineLevel="1">
      <c r="A42" s="3"/>
      <c r="B42" s="24" t="s">
        <v>73</v>
      </c>
      <c r="C42" s="8" t="s">
        <v>28</v>
      </c>
      <c r="D42" s="5" t="s">
        <v>20</v>
      </c>
      <c r="E42" s="5">
        <v>16</v>
      </c>
      <c r="F42" s="5">
        <f t="shared" si="4"/>
        <v>208</v>
      </c>
      <c r="G42" s="5">
        <f t="shared" si="8"/>
        <v>16</v>
      </c>
      <c r="H42" s="5">
        <f t="shared" si="6"/>
        <v>192</v>
      </c>
      <c r="I42" s="18">
        <f t="shared" si="9"/>
        <v>400</v>
      </c>
    </row>
    <row r="43" spans="2:10" ht="12.75" outlineLevel="1">
      <c r="B43" s="24" t="s">
        <v>73</v>
      </c>
      <c r="C43" s="6" t="s">
        <v>62</v>
      </c>
      <c r="D43" s="5" t="s">
        <v>20</v>
      </c>
      <c r="E43" s="5">
        <v>48</v>
      </c>
      <c r="F43" s="5">
        <f t="shared" si="4"/>
        <v>624</v>
      </c>
      <c r="G43" s="5">
        <f t="shared" si="8"/>
        <v>48</v>
      </c>
      <c r="H43" s="5">
        <f t="shared" si="6"/>
        <v>576</v>
      </c>
      <c r="I43" s="18">
        <f t="shared" si="9"/>
        <v>1200</v>
      </c>
      <c r="J43" s="23"/>
    </row>
    <row r="44" spans="2:10" ht="12.75" outlineLevel="1">
      <c r="B44" s="45" t="s">
        <v>73</v>
      </c>
      <c r="C44" s="46" t="s">
        <v>31</v>
      </c>
      <c r="D44" s="5" t="s">
        <v>20</v>
      </c>
      <c r="E44" s="5">
        <v>35</v>
      </c>
      <c r="F44" s="5">
        <f t="shared" si="4"/>
        <v>455</v>
      </c>
      <c r="G44" s="5">
        <f t="shared" si="8"/>
        <v>35</v>
      </c>
      <c r="H44" s="5">
        <f t="shared" si="6"/>
        <v>420</v>
      </c>
      <c r="I44" s="18">
        <f t="shared" si="9"/>
        <v>875</v>
      </c>
      <c r="J44" s="110" t="s">
        <v>110</v>
      </c>
    </row>
    <row r="45" spans="1:10" ht="12.75" outlineLevel="1">
      <c r="A45" s="3"/>
      <c r="B45" s="45" t="s">
        <v>73</v>
      </c>
      <c r="C45" s="46" t="s">
        <v>63</v>
      </c>
      <c r="D45" s="5" t="s">
        <v>20</v>
      </c>
      <c r="E45" s="5">
        <v>17</v>
      </c>
      <c r="F45" s="5">
        <f t="shared" si="4"/>
        <v>221</v>
      </c>
      <c r="G45" s="5">
        <f t="shared" si="8"/>
        <v>17</v>
      </c>
      <c r="H45" s="5">
        <f t="shared" si="6"/>
        <v>204</v>
      </c>
      <c r="I45" s="18">
        <f t="shared" si="9"/>
        <v>425</v>
      </c>
      <c r="J45" s="20" t="s">
        <v>126</v>
      </c>
    </row>
    <row r="46" spans="2:10" ht="12.75">
      <c r="B46" s="24"/>
      <c r="C46" s="12"/>
      <c r="I46" s="18"/>
      <c r="J46" s="23"/>
    </row>
    <row r="47" spans="3:10" s="114" customFormat="1" ht="12.75">
      <c r="C47" s="115" t="s">
        <v>101</v>
      </c>
      <c r="D47" s="116"/>
      <c r="E47" s="116"/>
      <c r="F47" s="116">
        <f aca="true" t="shared" si="10" ref="F47:F66">IF($B47="","",E47*F$2)</f>
      </c>
      <c r="G47" s="116"/>
      <c r="H47" s="116">
        <f aca="true" t="shared" si="11" ref="H47:H56">IF($B47="","",G47*H$2)</f>
      </c>
      <c r="I47" s="117"/>
      <c r="J47" s="118"/>
    </row>
    <row r="48" spans="1:12" s="7" customFormat="1" ht="39" customHeight="1">
      <c r="A48" s="125"/>
      <c r="B48" s="125"/>
      <c r="C48" s="171" t="s">
        <v>125</v>
      </c>
      <c r="D48" s="171"/>
      <c r="E48" s="171"/>
      <c r="F48" s="171"/>
      <c r="G48" s="171"/>
      <c r="H48" s="171"/>
      <c r="I48" s="171"/>
      <c r="J48" s="171"/>
      <c r="K48" s="39"/>
      <c r="L48" s="39"/>
    </row>
    <row r="49" spans="1:10" ht="38.25" outlineLevel="1">
      <c r="A49" s="17" t="s">
        <v>107</v>
      </c>
      <c r="B49" s="24" t="s">
        <v>24</v>
      </c>
      <c r="C49" s="6" t="s">
        <v>108</v>
      </c>
      <c r="D49" s="5" t="s">
        <v>20</v>
      </c>
      <c r="E49" s="5">
        <f>60*12</f>
        <v>720</v>
      </c>
      <c r="F49" s="5">
        <f>IF($B49="","",E49*F$2)</f>
        <v>9360</v>
      </c>
      <c r="G49" s="5">
        <f>E49</f>
        <v>720</v>
      </c>
      <c r="H49" s="5">
        <f>IF($B49="","",G49*H$2)</f>
        <v>8640</v>
      </c>
      <c r="I49" s="18">
        <f>F49+H49</f>
        <v>18000</v>
      </c>
      <c r="J49" s="119" t="s">
        <v>181</v>
      </c>
    </row>
    <row r="50" spans="2:9" ht="12.75" outlineLevel="1">
      <c r="B50" s="24"/>
      <c r="F50" s="5">
        <f>IF($B50="","",E50*F$2)</f>
      </c>
      <c r="H50" s="5">
        <f>IF($B50="","",G50*H$2)</f>
      </c>
      <c r="I50" s="18"/>
    </row>
    <row r="51" spans="1:10" ht="12.75">
      <c r="A51" s="3"/>
      <c r="B51" s="24" t="s">
        <v>24</v>
      </c>
      <c r="C51" s="6" t="s">
        <v>120</v>
      </c>
      <c r="D51" s="5" t="s">
        <v>19</v>
      </c>
      <c r="E51" s="5">
        <v>400</v>
      </c>
      <c r="F51" s="5">
        <f t="shared" si="10"/>
        <v>5200</v>
      </c>
      <c r="G51" s="5">
        <f aca="true" t="shared" si="12" ref="G51:G56">IF(D51="к",E51*$H$3,IF(D51="г",E51*$H$4,"совсем ничего???"))</f>
        <v>160</v>
      </c>
      <c r="H51" s="5">
        <f t="shared" si="11"/>
        <v>1920</v>
      </c>
      <c r="I51" s="18">
        <f aca="true" t="shared" si="13" ref="I51:I62">F51+H51</f>
        <v>7120</v>
      </c>
      <c r="J51" s="44" t="s">
        <v>116</v>
      </c>
    </row>
    <row r="52" spans="1:10" ht="25.5" outlineLevel="1">
      <c r="A52" s="3"/>
      <c r="B52" s="24" t="s">
        <v>24</v>
      </c>
      <c r="C52" s="6" t="s">
        <v>112</v>
      </c>
      <c r="D52" s="5" t="s">
        <v>19</v>
      </c>
      <c r="E52" s="5">
        <v>150</v>
      </c>
      <c r="F52" s="5">
        <f t="shared" si="10"/>
        <v>1950</v>
      </c>
      <c r="G52" s="5">
        <f t="shared" si="12"/>
        <v>60</v>
      </c>
      <c r="H52" s="5">
        <f t="shared" si="11"/>
        <v>720</v>
      </c>
      <c r="I52" s="18">
        <f t="shared" si="13"/>
        <v>2670</v>
      </c>
      <c r="J52" s="44" t="s">
        <v>114</v>
      </c>
    </row>
    <row r="53" spans="1:10" ht="25.5">
      <c r="A53" s="3"/>
      <c r="B53" s="24" t="s">
        <v>24</v>
      </c>
      <c r="C53" s="8" t="s">
        <v>182</v>
      </c>
      <c r="D53" s="5" t="s">
        <v>20</v>
      </c>
      <c r="E53" s="5">
        <v>120</v>
      </c>
      <c r="F53" s="5">
        <f t="shared" si="10"/>
        <v>1560</v>
      </c>
      <c r="G53" s="5">
        <f t="shared" si="12"/>
        <v>120</v>
      </c>
      <c r="H53" s="5">
        <f t="shared" si="11"/>
        <v>1440</v>
      </c>
      <c r="I53" s="18">
        <f t="shared" si="13"/>
        <v>3000</v>
      </c>
      <c r="J53" s="44" t="s">
        <v>183</v>
      </c>
    </row>
    <row r="54" spans="2:12" ht="26.25" customHeight="1">
      <c r="B54" s="4" t="s">
        <v>24</v>
      </c>
      <c r="C54" s="6" t="s">
        <v>47</v>
      </c>
      <c r="D54" s="5" t="s">
        <v>19</v>
      </c>
      <c r="E54" s="5">
        <v>550</v>
      </c>
      <c r="F54" s="5">
        <f t="shared" si="10"/>
        <v>7150</v>
      </c>
      <c r="G54" s="5">
        <f t="shared" si="12"/>
        <v>220</v>
      </c>
      <c r="H54" s="5">
        <f t="shared" si="11"/>
        <v>2640</v>
      </c>
      <c r="I54" s="18">
        <f t="shared" si="13"/>
        <v>9790</v>
      </c>
      <c r="J54" s="111" t="s">
        <v>129</v>
      </c>
      <c r="K54" s="9"/>
      <c r="L54" s="9"/>
    </row>
    <row r="55" spans="2:10" ht="12.75">
      <c r="B55" s="4" t="s">
        <v>24</v>
      </c>
      <c r="C55" s="6" t="s">
        <v>117</v>
      </c>
      <c r="D55" s="5" t="s">
        <v>19</v>
      </c>
      <c r="E55" s="5">
        <v>20</v>
      </c>
      <c r="F55" s="5">
        <f t="shared" si="10"/>
        <v>260</v>
      </c>
      <c r="G55" s="5">
        <f t="shared" si="12"/>
        <v>8</v>
      </c>
      <c r="H55" s="5">
        <f t="shared" si="11"/>
        <v>96</v>
      </c>
      <c r="I55" s="18">
        <f t="shared" si="13"/>
        <v>356</v>
      </c>
      <c r="J55" s="20" t="s">
        <v>128</v>
      </c>
    </row>
    <row r="56" spans="2:10" ht="12.75">
      <c r="B56" s="4" t="s">
        <v>24</v>
      </c>
      <c r="C56" s="6" t="s">
        <v>48</v>
      </c>
      <c r="D56" s="5" t="s">
        <v>19</v>
      </c>
      <c r="E56" s="5">
        <v>170</v>
      </c>
      <c r="F56" s="5">
        <f t="shared" si="10"/>
        <v>2210</v>
      </c>
      <c r="G56" s="5">
        <f t="shared" si="12"/>
        <v>68</v>
      </c>
      <c r="H56" s="5">
        <f t="shared" si="11"/>
        <v>816</v>
      </c>
      <c r="I56" s="18">
        <f t="shared" si="13"/>
        <v>3026</v>
      </c>
      <c r="J56" s="42" t="s">
        <v>100</v>
      </c>
    </row>
    <row r="57" spans="2:10" ht="12.75">
      <c r="B57" s="4" t="s">
        <v>24</v>
      </c>
      <c r="C57" s="10" t="s">
        <v>49</v>
      </c>
      <c r="D57" s="5" t="s">
        <v>19</v>
      </c>
      <c r="E57" s="5">
        <v>30</v>
      </c>
      <c r="F57" s="5">
        <f t="shared" si="10"/>
        <v>390</v>
      </c>
      <c r="I57" s="18">
        <f t="shared" si="13"/>
        <v>390</v>
      </c>
      <c r="J57" s="44" t="s">
        <v>102</v>
      </c>
    </row>
    <row r="58" spans="2:10" ht="12.75">
      <c r="B58" s="4" t="s">
        <v>24</v>
      </c>
      <c r="C58" s="6" t="s">
        <v>46</v>
      </c>
      <c r="D58" s="5" t="s">
        <v>20</v>
      </c>
      <c r="E58" s="5">
        <v>130</v>
      </c>
      <c r="F58" s="5">
        <f>IF($B58="","",E58*F$2)</f>
        <v>1690</v>
      </c>
      <c r="G58" s="5">
        <f>IF(D58="к",E58*$H$3,IF(D58="г",E58*$H$4,"совсем ничего???"))</f>
        <v>130</v>
      </c>
      <c r="H58" s="5">
        <f>IF($B58="","",G58*H$2)</f>
        <v>1560</v>
      </c>
      <c r="I58" s="18">
        <f>F58+H58</f>
        <v>3250</v>
      </c>
      <c r="J58" s="20" t="s">
        <v>184</v>
      </c>
    </row>
    <row r="59" spans="2:10" ht="25.5">
      <c r="B59" s="4" t="s">
        <v>24</v>
      </c>
      <c r="C59" s="56" t="s">
        <v>222</v>
      </c>
      <c r="D59" s="5" t="s">
        <v>20</v>
      </c>
      <c r="E59" s="5">
        <v>9</v>
      </c>
      <c r="F59" s="5">
        <f>IF($B59="","",E59*F$2)</f>
        <v>117</v>
      </c>
      <c r="G59" s="5">
        <f>IF(D59="к",E59*$H$3,IF(D59="г",E59*$H$4,"совсем ничего???"))</f>
        <v>9</v>
      </c>
      <c r="H59" s="5">
        <f>IF($B59="","",G59*H$2)</f>
        <v>108</v>
      </c>
      <c r="I59" s="18">
        <f>F59+H59</f>
        <v>225</v>
      </c>
      <c r="J59" s="42" t="s">
        <v>223</v>
      </c>
    </row>
    <row r="60" spans="2:10" ht="12.75">
      <c r="B60" s="4" t="s">
        <v>24</v>
      </c>
      <c r="C60" s="10" t="s">
        <v>122</v>
      </c>
      <c r="D60" s="5" t="s">
        <v>20</v>
      </c>
      <c r="E60" s="5">
        <v>40</v>
      </c>
      <c r="F60" s="5">
        <f t="shared" si="10"/>
        <v>520</v>
      </c>
      <c r="G60" s="5">
        <f>IF(D60="к",E60*$H$3,IF(D60="г",E60*$H$4,"совсем ничего???"))</f>
        <v>40</v>
      </c>
      <c r="H60" s="5">
        <f aca="true" t="shared" si="14" ref="H60:H66">IF($B60="","",G60*H$2)</f>
        <v>480</v>
      </c>
      <c r="I60" s="18">
        <f t="shared" si="13"/>
        <v>1000</v>
      </c>
      <c r="J60" s="20" t="s">
        <v>185</v>
      </c>
    </row>
    <row r="61" spans="2:10" ht="12.75">
      <c r="B61" s="4" t="s">
        <v>24</v>
      </c>
      <c r="C61" s="10" t="s">
        <v>50</v>
      </c>
      <c r="D61" s="5" t="s">
        <v>19</v>
      </c>
      <c r="E61" s="5">
        <v>60</v>
      </c>
      <c r="F61" s="5">
        <f t="shared" si="10"/>
        <v>780</v>
      </c>
      <c r="G61" s="5">
        <f>IF(D61="к",E61*$H$3,IF(D61="г",E61*$H$4,"совсем ничего???"))</f>
        <v>24</v>
      </c>
      <c r="H61" s="5">
        <f t="shared" si="14"/>
        <v>288</v>
      </c>
      <c r="I61" s="18">
        <f t="shared" si="13"/>
        <v>1068</v>
      </c>
      <c r="J61" s="20" t="s">
        <v>186</v>
      </c>
    </row>
    <row r="62" spans="2:10" ht="12.75">
      <c r="B62" s="4" t="s">
        <v>24</v>
      </c>
      <c r="C62" s="10" t="s">
        <v>45</v>
      </c>
      <c r="F62" s="5">
        <f t="shared" si="10"/>
        <v>0</v>
      </c>
      <c r="H62" s="5">
        <v>0</v>
      </c>
      <c r="I62" s="18">
        <f t="shared" si="13"/>
        <v>0</v>
      </c>
      <c r="J62" s="44"/>
    </row>
    <row r="63" spans="1:10" ht="12.75">
      <c r="A63" s="3"/>
      <c r="B63" s="24" t="s">
        <v>24</v>
      </c>
      <c r="C63" s="10" t="s">
        <v>65</v>
      </c>
      <c r="D63" s="5" t="s">
        <v>19</v>
      </c>
      <c r="E63" s="15">
        <v>150</v>
      </c>
      <c r="F63" s="5">
        <f t="shared" si="10"/>
        <v>1950</v>
      </c>
      <c r="G63" s="5">
        <f>IF(D63="к",E63*$H$3,IF(D63="г",E63*$H$4,"совсем ничего???"))</f>
        <v>60</v>
      </c>
      <c r="H63" s="5">
        <f t="shared" si="14"/>
        <v>720</v>
      </c>
      <c r="I63" s="18">
        <f>F63+H63</f>
        <v>2670</v>
      </c>
      <c r="J63" s="109" t="s">
        <v>187</v>
      </c>
    </row>
    <row r="64" spans="1:10" ht="12.75">
      <c r="A64" s="3"/>
      <c r="B64" s="24" t="s">
        <v>24</v>
      </c>
      <c r="C64" s="10" t="s">
        <v>104</v>
      </c>
      <c r="D64" s="5" t="s">
        <v>19</v>
      </c>
      <c r="E64" s="15">
        <v>85</v>
      </c>
      <c r="F64" s="5">
        <f t="shared" si="10"/>
        <v>1105</v>
      </c>
      <c r="G64" s="5">
        <f>IF(D64="к",E64*$H$3,IF(D64="г",E64*$H$4,"совсем ничего???"))</f>
        <v>34</v>
      </c>
      <c r="H64" s="5">
        <f t="shared" si="14"/>
        <v>408</v>
      </c>
      <c r="I64" s="18">
        <f>F64+H64</f>
        <v>1513</v>
      </c>
      <c r="J64" s="42" t="s">
        <v>105</v>
      </c>
    </row>
    <row r="65" spans="1:10" ht="12.75">
      <c r="A65" s="3"/>
      <c r="B65" s="24" t="s">
        <v>24</v>
      </c>
      <c r="C65" s="6" t="s">
        <v>68</v>
      </c>
      <c r="E65" s="15"/>
      <c r="F65" s="5">
        <f t="shared" si="10"/>
        <v>0</v>
      </c>
      <c r="H65" s="5">
        <f t="shared" si="14"/>
        <v>0</v>
      </c>
      <c r="I65" s="18">
        <f>F65+H65</f>
        <v>0</v>
      </c>
      <c r="J65" s="20" t="s">
        <v>188</v>
      </c>
    </row>
    <row r="66" spans="1:10" ht="12.75">
      <c r="A66" s="3"/>
      <c r="B66" s="24" t="s">
        <v>24</v>
      </c>
      <c r="C66" s="10" t="s">
        <v>106</v>
      </c>
      <c r="E66" s="15"/>
      <c r="F66" s="5">
        <f t="shared" si="10"/>
        <v>0</v>
      </c>
      <c r="H66" s="5">
        <f t="shared" si="14"/>
        <v>0</v>
      </c>
      <c r="I66" s="18"/>
      <c r="J66" s="44" t="s">
        <v>127</v>
      </c>
    </row>
    <row r="67" spans="1:5" ht="12.75">
      <c r="A67" s="3"/>
      <c r="B67" s="24"/>
      <c r="C67" s="10"/>
      <c r="E67" s="15"/>
    </row>
    <row r="68" spans="1:10" s="51" customFormat="1" ht="40.5" customHeight="1">
      <c r="A68" s="169" t="s">
        <v>189</v>
      </c>
      <c r="B68" s="170"/>
      <c r="C68" s="170"/>
      <c r="D68" s="170"/>
      <c r="E68" s="170"/>
      <c r="F68" s="170"/>
      <c r="G68" s="170"/>
      <c r="H68" s="170"/>
      <c r="I68" s="170"/>
      <c r="J68" s="170"/>
    </row>
    <row r="69" spans="1:10" s="51" customFormat="1" ht="12.75">
      <c r="A69" s="50" t="s">
        <v>190</v>
      </c>
      <c r="C69" s="52"/>
      <c r="D69" s="53"/>
      <c r="E69" s="53"/>
      <c r="F69" s="53"/>
      <c r="G69" s="53"/>
      <c r="H69" s="53"/>
      <c r="I69" s="54"/>
      <c r="J69" s="55"/>
    </row>
    <row r="70" spans="3:10" s="120" customFormat="1" ht="12.75" collapsed="1">
      <c r="C70" s="121" t="s">
        <v>192</v>
      </c>
      <c r="D70" s="122"/>
      <c r="E70" s="122"/>
      <c r="F70" s="122"/>
      <c r="G70" s="122"/>
      <c r="H70" s="122">
        <f>IF(B70="","",G70*#REF!)</f>
      </c>
      <c r="I70" s="123"/>
      <c r="J70" s="21"/>
    </row>
    <row r="71" spans="1:10" ht="12.75" hidden="1" outlineLevel="1">
      <c r="A71" s="3" t="s">
        <v>7</v>
      </c>
      <c r="B71" s="24">
        <v>41861</v>
      </c>
      <c r="C71" s="6" t="s">
        <v>52</v>
      </c>
      <c r="D71" s="5" t="str">
        <f>VLOOKUP($C71,$C$8:$E$46,2,FALSE)</f>
        <v>к</v>
      </c>
      <c r="E71" s="5">
        <f>VLOOKUP($C71,$C$8:$E$46,3,FALSE)</f>
        <v>15</v>
      </c>
      <c r="F71" s="5">
        <f aca="true" t="shared" si="15" ref="F71:F88">IF($B71="","",E71*F$2)</f>
        <v>195</v>
      </c>
      <c r="G71" s="5">
        <f>IF(D71="к",E71*$H$3,IF(D71="г",E71*$H$4,"совсем ничего???"))</f>
        <v>6</v>
      </c>
      <c r="H71" s="5">
        <f aca="true" t="shared" si="16" ref="H71:H88">IF($B71="","",G71*H$2)</f>
        <v>72</v>
      </c>
      <c r="I71" s="18">
        <f>F71+H71</f>
        <v>267</v>
      </c>
      <c r="J71" s="42"/>
    </row>
    <row r="72" spans="1:9" ht="12.75" hidden="1" outlineLevel="1">
      <c r="A72" s="3" t="s">
        <v>8</v>
      </c>
      <c r="B72" s="24">
        <v>41861</v>
      </c>
      <c r="C72" s="6" t="s">
        <v>43</v>
      </c>
      <c r="D72" s="5" t="str">
        <f>VLOOKUP($C72,$C$8:$E$46,2,FALSE)</f>
        <v>к</v>
      </c>
      <c r="E72" s="5">
        <f>VLOOKUP($C72,$C$8:$E$46,3,FALSE)</f>
        <v>20</v>
      </c>
      <c r="F72" s="5">
        <f t="shared" si="15"/>
        <v>260</v>
      </c>
      <c r="G72" s="5">
        <f aca="true" t="shared" si="17" ref="G72:G80">IF(D72="к",E72*$H$3,IF(D72="г",E72*$H$4,"совсем ничего???"))</f>
        <v>8</v>
      </c>
      <c r="H72" s="5">
        <f t="shared" si="16"/>
        <v>96</v>
      </c>
      <c r="I72" s="18">
        <f aca="true" t="shared" si="18" ref="I72:I80">F72+H72</f>
        <v>356</v>
      </c>
    </row>
    <row r="73" spans="1:9" ht="12.75" hidden="1" outlineLevel="1">
      <c r="A73" s="3" t="s">
        <v>9</v>
      </c>
      <c r="B73" s="24">
        <v>41861</v>
      </c>
      <c r="C73" s="6" t="s">
        <v>111</v>
      </c>
      <c r="D73" s="5" t="str">
        <f>VLOOKUP($C73,$C$8:$E$46,2,FALSE)</f>
        <v>к</v>
      </c>
      <c r="E73" s="5">
        <f>VLOOKUP($C73,$C$8:$E$46,3,FALSE)</f>
        <v>8</v>
      </c>
      <c r="F73" s="5">
        <f t="shared" si="15"/>
        <v>104</v>
      </c>
      <c r="G73" s="5">
        <f t="shared" si="17"/>
        <v>3.2</v>
      </c>
      <c r="H73" s="5">
        <f t="shared" si="16"/>
        <v>38.400000000000006</v>
      </c>
      <c r="I73" s="18">
        <f t="shared" si="18"/>
        <v>142.4</v>
      </c>
    </row>
    <row r="74" spans="1:9" ht="12.75" hidden="1" outlineLevel="1">
      <c r="A74" s="3" t="s">
        <v>10</v>
      </c>
      <c r="B74" s="24">
        <v>41861</v>
      </c>
      <c r="C74" s="6" t="s">
        <v>118</v>
      </c>
      <c r="D74" s="5" t="str">
        <f>VLOOKUP($C74,$C$8:$E$46,2,FALSE)</f>
        <v>к</v>
      </c>
      <c r="E74" s="5">
        <f>VLOOKUP($C74,$C$8:$E$46,3,FALSE)</f>
        <v>2</v>
      </c>
      <c r="F74" s="5">
        <f t="shared" si="15"/>
        <v>26</v>
      </c>
      <c r="G74" s="5">
        <f t="shared" si="17"/>
        <v>0.8</v>
      </c>
      <c r="H74" s="5">
        <f t="shared" si="16"/>
        <v>9.600000000000001</v>
      </c>
      <c r="I74" s="18">
        <f>F74+H74</f>
        <v>35.6</v>
      </c>
    </row>
    <row r="75" spans="1:9" ht="12.75" hidden="1" outlineLevel="1">
      <c r="A75" s="3"/>
      <c r="B75" s="24">
        <v>41861</v>
      </c>
      <c r="C75" s="8" t="s">
        <v>113</v>
      </c>
      <c r="D75" s="5" t="str">
        <f>VLOOKUP($C75,$C$8:$E$46,2,FALSE)</f>
        <v>к</v>
      </c>
      <c r="E75" s="5">
        <f>VLOOKUP($C75,$C$8:$E$46,3,FALSE)</f>
        <v>8</v>
      </c>
      <c r="F75" s="5">
        <f t="shared" si="15"/>
        <v>104</v>
      </c>
      <c r="G75" s="5">
        <f t="shared" si="17"/>
        <v>3.2</v>
      </c>
      <c r="H75" s="5">
        <f t="shared" si="16"/>
        <v>38.400000000000006</v>
      </c>
      <c r="I75" s="18">
        <f t="shared" si="18"/>
        <v>142.4</v>
      </c>
    </row>
    <row r="76" spans="2:9" ht="12.75" hidden="1" outlineLevel="1">
      <c r="B76" s="24">
        <v>41861</v>
      </c>
      <c r="C76" s="8" t="s">
        <v>42</v>
      </c>
      <c r="D76" s="5" t="str">
        <f>VLOOKUP($C76,$C$8:$E$46,2,FALSE)</f>
        <v>к</v>
      </c>
      <c r="E76" s="5">
        <f>VLOOKUP($C76,$C$8:$E$46,3,FALSE)</f>
        <v>50</v>
      </c>
      <c r="F76" s="5">
        <f>IF($B76="","",E76*F$2)</f>
        <v>650</v>
      </c>
      <c r="G76" s="5">
        <f>IF(D76="к",E76*$H$3,IF(D76="г",E76*$H$4,"совсем ничего???"))</f>
        <v>20</v>
      </c>
      <c r="H76" s="5">
        <f>IF($B76="","",G76*H$2)</f>
        <v>240</v>
      </c>
      <c r="I76" s="18">
        <f>F76+H76</f>
        <v>890</v>
      </c>
    </row>
    <row r="77" spans="1:9" ht="12.75" hidden="1" outlineLevel="1">
      <c r="A77" s="3"/>
      <c r="B77" s="24">
        <v>41861</v>
      </c>
      <c r="C77" s="6" t="s">
        <v>63</v>
      </c>
      <c r="D77" s="5" t="str">
        <f>VLOOKUP($C77,$C$8:$E$46,2,FALSE)</f>
        <v>г</v>
      </c>
      <c r="E77" s="5">
        <f>VLOOKUP($C77,$C$8:$E$46,3,FALSE)</f>
        <v>17</v>
      </c>
      <c r="F77" s="5">
        <f t="shared" si="15"/>
        <v>221</v>
      </c>
      <c r="G77" s="5">
        <f t="shared" si="17"/>
        <v>17</v>
      </c>
      <c r="H77" s="5">
        <f t="shared" si="16"/>
        <v>204</v>
      </c>
      <c r="I77" s="18">
        <f t="shared" si="18"/>
        <v>425</v>
      </c>
    </row>
    <row r="78" spans="2:9" ht="12.75" hidden="1" outlineLevel="1">
      <c r="B78" s="24">
        <v>41861</v>
      </c>
      <c r="C78" s="6" t="s">
        <v>36</v>
      </c>
      <c r="D78" s="5" t="str">
        <f>VLOOKUP($C78,$C$8:$E$46,2,FALSE)</f>
        <v>г</v>
      </c>
      <c r="E78" s="5">
        <f>VLOOKUP($C78,$C$8:$E$46,3,FALSE)</f>
        <v>25</v>
      </c>
      <c r="F78" s="5">
        <f t="shared" si="15"/>
        <v>325</v>
      </c>
      <c r="G78" s="5">
        <f t="shared" si="17"/>
        <v>25</v>
      </c>
      <c r="H78" s="5">
        <f t="shared" si="16"/>
        <v>300</v>
      </c>
      <c r="I78" s="18">
        <f t="shared" si="18"/>
        <v>625</v>
      </c>
    </row>
    <row r="79" spans="2:9" ht="12.75" hidden="1" outlineLevel="1">
      <c r="B79" s="24">
        <v>41861</v>
      </c>
      <c r="C79" s="6" t="s">
        <v>55</v>
      </c>
      <c r="D79" s="5" t="str">
        <f>VLOOKUP($C79,$C$8:$E$46,2,FALSE)</f>
        <v>г</v>
      </c>
      <c r="E79" s="5">
        <f>VLOOKUP($C79,$C$8:$E$46,3,FALSE)</f>
        <v>30</v>
      </c>
      <c r="F79" s="5">
        <f t="shared" si="15"/>
        <v>390</v>
      </c>
      <c r="G79" s="5">
        <f t="shared" si="17"/>
        <v>30</v>
      </c>
      <c r="H79" s="5">
        <f t="shared" si="16"/>
        <v>360</v>
      </c>
      <c r="I79" s="18">
        <f t="shared" si="18"/>
        <v>750</v>
      </c>
    </row>
    <row r="80" spans="1:9" ht="12.75" hidden="1" outlineLevel="1">
      <c r="A80" s="3"/>
      <c r="B80" s="24">
        <v>41861</v>
      </c>
      <c r="C80" s="8" t="s">
        <v>61</v>
      </c>
      <c r="D80" s="5" t="str">
        <f>VLOOKUP($C80,$C$8:$E$46,2,FALSE)</f>
        <v>г</v>
      </c>
      <c r="E80" s="5">
        <f>VLOOKUP($C80,$C$8:$E$46,3,FALSE)</f>
        <v>40</v>
      </c>
      <c r="F80" s="5">
        <f t="shared" si="15"/>
        <v>520</v>
      </c>
      <c r="G80" s="5">
        <f t="shared" si="17"/>
        <v>40</v>
      </c>
      <c r="H80" s="5">
        <f t="shared" si="16"/>
        <v>480</v>
      </c>
      <c r="I80" s="18">
        <f t="shared" si="18"/>
        <v>1000</v>
      </c>
    </row>
    <row r="81" spans="2:9" ht="12.75" hidden="1" outlineLevel="1">
      <c r="B81" s="24"/>
      <c r="C81" s="8"/>
      <c r="F81" s="5">
        <f t="shared" si="15"/>
      </c>
      <c r="H81" s="5">
        <f t="shared" si="16"/>
      </c>
      <c r="I81" s="18"/>
    </row>
    <row r="82" spans="1:9" ht="12.75" hidden="1" outlineLevel="1">
      <c r="A82" s="3" t="s">
        <v>11</v>
      </c>
      <c r="B82" s="24">
        <v>41861</v>
      </c>
      <c r="C82" s="8" t="s">
        <v>44</v>
      </c>
      <c r="D82" s="5" t="str">
        <f>VLOOKUP($C82,$C$8:$E$46,2,FALSE)</f>
        <v>к</v>
      </c>
      <c r="E82" s="5">
        <f>VLOOKUP($C82,$C$8:$E$46,3,FALSE)</f>
        <v>95</v>
      </c>
      <c r="F82" s="5">
        <f t="shared" si="15"/>
        <v>1235</v>
      </c>
      <c r="G82" s="5">
        <f aca="true" t="shared" si="19" ref="G82:G88">IF(D82="к",E82*$H$3,IF(D82="г",E82*$H$4,"совсем ничего???"))</f>
        <v>38</v>
      </c>
      <c r="H82" s="5">
        <f t="shared" si="16"/>
        <v>456</v>
      </c>
      <c r="I82" s="18">
        <f aca="true" t="shared" si="20" ref="I82:I88">F82+H82</f>
        <v>1691</v>
      </c>
    </row>
    <row r="83" spans="1:10" ht="12.75" hidden="1" outlineLevel="1">
      <c r="A83" s="3" t="s">
        <v>12</v>
      </c>
      <c r="B83" s="24">
        <v>41861</v>
      </c>
      <c r="C83" s="6" t="s">
        <v>30</v>
      </c>
      <c r="D83" s="5" t="str">
        <f>VLOOKUP($C83,$C$8:$E$46,2,FALSE)</f>
        <v>к</v>
      </c>
      <c r="E83" s="5">
        <f>VLOOKUP($C83,$C$8:$E$46,3,FALSE)</f>
        <v>90</v>
      </c>
      <c r="F83" s="5">
        <f t="shared" si="15"/>
        <v>1170</v>
      </c>
      <c r="G83" s="5">
        <f t="shared" si="19"/>
        <v>36</v>
      </c>
      <c r="H83" s="5">
        <f t="shared" si="16"/>
        <v>432</v>
      </c>
      <c r="I83" s="18">
        <f t="shared" si="20"/>
        <v>1602</v>
      </c>
      <c r="J83" s="19"/>
    </row>
    <row r="84" spans="1:9" ht="12.75" hidden="1" outlineLevel="1">
      <c r="A84" s="3" t="s">
        <v>13</v>
      </c>
      <c r="B84" s="24">
        <v>41861</v>
      </c>
      <c r="C84" s="6" t="s">
        <v>35</v>
      </c>
      <c r="D84" s="5" t="str">
        <f>VLOOKUP($C84,$C$8:$E$46,2,FALSE)</f>
        <v>к</v>
      </c>
      <c r="E84" s="5">
        <f>VLOOKUP($C84,$C$8:$E$46,3,FALSE)</f>
        <v>25</v>
      </c>
      <c r="F84" s="5">
        <f t="shared" si="15"/>
        <v>325</v>
      </c>
      <c r="G84" s="5">
        <f t="shared" si="19"/>
        <v>10</v>
      </c>
      <c r="H84" s="5">
        <f t="shared" si="16"/>
        <v>120</v>
      </c>
      <c r="I84" s="18">
        <f t="shared" si="20"/>
        <v>445</v>
      </c>
    </row>
    <row r="85" spans="1:10" ht="12.75" hidden="1" outlineLevel="1">
      <c r="A85" s="3" t="s">
        <v>14</v>
      </c>
      <c r="B85" s="24">
        <v>41861</v>
      </c>
      <c r="C85" s="8" t="s">
        <v>37</v>
      </c>
      <c r="D85" s="5" t="str">
        <f>VLOOKUP($C85,$C$8:$E$46,2,FALSE)</f>
        <v>к</v>
      </c>
      <c r="E85" s="5">
        <f>VLOOKUP($C85,$C$8:$E$46,3,FALSE)</f>
        <v>3</v>
      </c>
      <c r="F85" s="5">
        <f t="shared" si="15"/>
        <v>39</v>
      </c>
      <c r="G85" s="5">
        <f t="shared" si="19"/>
        <v>1.2000000000000002</v>
      </c>
      <c r="H85" s="5">
        <f t="shared" si="16"/>
        <v>14.400000000000002</v>
      </c>
      <c r="I85" s="18">
        <f t="shared" si="20"/>
        <v>53.400000000000006</v>
      </c>
      <c r="J85" s="23"/>
    </row>
    <row r="86" spans="1:10" ht="12.75" hidden="1" outlineLevel="1">
      <c r="A86" s="3"/>
      <c r="B86" s="24">
        <v>41861</v>
      </c>
      <c r="C86" s="8" t="s">
        <v>28</v>
      </c>
      <c r="D86" s="5" t="str">
        <f>VLOOKUP($C86,$C$8:$E$46,2,FALSE)</f>
        <v>г</v>
      </c>
      <c r="E86" s="5">
        <f>VLOOKUP($C86,$C$8:$E$46,3,FALSE)</f>
        <v>16</v>
      </c>
      <c r="F86" s="5">
        <f t="shared" si="15"/>
        <v>208</v>
      </c>
      <c r="G86" s="5">
        <f t="shared" si="19"/>
        <v>16</v>
      </c>
      <c r="H86" s="5">
        <f t="shared" si="16"/>
        <v>192</v>
      </c>
      <c r="I86" s="18">
        <f t="shared" si="20"/>
        <v>400</v>
      </c>
      <c r="J86" s="23"/>
    </row>
    <row r="87" spans="2:9" ht="12.75" hidden="1" outlineLevel="1">
      <c r="B87" s="24">
        <v>41861</v>
      </c>
      <c r="C87" s="6" t="s">
        <v>62</v>
      </c>
      <c r="D87" s="5" t="str">
        <f>VLOOKUP($C87,$C$8:$E$46,2,FALSE)</f>
        <v>г</v>
      </c>
      <c r="E87" s="5">
        <f>VLOOKUP($C87,$C$8:$E$46,3,FALSE)</f>
        <v>48</v>
      </c>
      <c r="F87" s="5">
        <f t="shared" si="15"/>
        <v>624</v>
      </c>
      <c r="G87" s="5">
        <f t="shared" si="19"/>
        <v>48</v>
      </c>
      <c r="H87" s="5">
        <f t="shared" si="16"/>
        <v>576</v>
      </c>
      <c r="I87" s="18">
        <f t="shared" si="20"/>
        <v>1200</v>
      </c>
    </row>
    <row r="88" spans="1:9" ht="12.75" hidden="1" outlineLevel="1">
      <c r="A88" s="3"/>
      <c r="B88" s="24">
        <v>41861</v>
      </c>
      <c r="C88" s="6" t="s">
        <v>63</v>
      </c>
      <c r="D88" s="5" t="str">
        <f>VLOOKUP($C88,$C$8:$E$46,2,FALSE)</f>
        <v>г</v>
      </c>
      <c r="E88" s="5">
        <f>VLOOKUP($C88,$C$8:$E$46,3,FALSE)</f>
        <v>17</v>
      </c>
      <c r="F88" s="5">
        <f t="shared" si="15"/>
        <v>221</v>
      </c>
      <c r="G88" s="5">
        <f t="shared" si="19"/>
        <v>17</v>
      </c>
      <c r="H88" s="5">
        <f t="shared" si="16"/>
        <v>204</v>
      </c>
      <c r="I88" s="18">
        <f t="shared" si="20"/>
        <v>425</v>
      </c>
    </row>
    <row r="89" spans="6:10" ht="12.75" hidden="1" outlineLevel="1">
      <c r="F89" s="4"/>
      <c r="G89" s="4"/>
      <c r="H89" s="4"/>
      <c r="I89" s="57"/>
      <c r="J89" s="4"/>
    </row>
    <row r="90" spans="3:10" s="120" customFormat="1" ht="12.75" collapsed="1">
      <c r="C90" s="121" t="s">
        <v>193</v>
      </c>
      <c r="D90" s="122">
        <f>IF($B90="","",C90*D$2)</f>
      </c>
      <c r="E90" s="122">
        <f>IF($B90="","",D90*E$2)</f>
      </c>
      <c r="F90" s="122">
        <f>IF($B90="","",E90*F$2)</f>
      </c>
      <c r="G90" s="122"/>
      <c r="H90" s="122">
        <f aca="true" t="shared" si="21" ref="H90:H97">IF($B90="","",G90*H$2)</f>
      </c>
      <c r="I90" s="124"/>
      <c r="J90" s="21"/>
    </row>
    <row r="91" spans="1:9" ht="12.75" hidden="1" outlineLevel="1">
      <c r="A91" s="3" t="s">
        <v>1</v>
      </c>
      <c r="B91" s="24">
        <v>41862</v>
      </c>
      <c r="C91" s="6" t="s">
        <v>56</v>
      </c>
      <c r="D91" s="5" t="str">
        <f>VLOOKUP($C91,$C$8:$E$46,2,FALSE)</f>
        <v>к</v>
      </c>
      <c r="E91" s="5">
        <f>VLOOKUP($C91,$C$8:$E$46,3,FALSE)</f>
        <v>50</v>
      </c>
      <c r="F91" s="5">
        <f aca="true" t="shared" si="22" ref="F91:F97">IF($B91="","",E91*F$2)</f>
        <v>650</v>
      </c>
      <c r="G91" s="5">
        <f aca="true" t="shared" si="23" ref="G91:G97">IF(D91="к",E91*$H$3,IF(D91="г",E91*$H$4,"совсем ничего???"))</f>
        <v>20</v>
      </c>
      <c r="H91" s="5">
        <f t="shared" si="21"/>
        <v>240</v>
      </c>
      <c r="I91" s="18">
        <f aca="true" t="shared" si="24" ref="I91:I97">F91+H91</f>
        <v>890</v>
      </c>
    </row>
    <row r="92" spans="1:10" ht="12.75" hidden="1" outlineLevel="1">
      <c r="A92" s="3" t="s">
        <v>2</v>
      </c>
      <c r="B92" s="24">
        <v>41862</v>
      </c>
      <c r="C92" s="8" t="s">
        <v>39</v>
      </c>
      <c r="D92" s="5" t="str">
        <f>VLOOKUP($C92,$C$8:$E$46,2,FALSE)</f>
        <v>г</v>
      </c>
      <c r="E92" s="5">
        <f>VLOOKUP($C92,$C$8:$E$46,3,FALSE)</f>
        <v>38</v>
      </c>
      <c r="F92" s="5">
        <f t="shared" si="22"/>
        <v>494</v>
      </c>
      <c r="G92" s="5">
        <f t="shared" si="23"/>
        <v>38</v>
      </c>
      <c r="H92" s="5">
        <f t="shared" si="21"/>
        <v>456</v>
      </c>
      <c r="I92" s="18">
        <f t="shared" si="24"/>
        <v>950</v>
      </c>
      <c r="J92" s="41"/>
    </row>
    <row r="93" spans="1:10" ht="12.75" hidden="1" outlineLevel="1">
      <c r="A93" s="3" t="s">
        <v>3</v>
      </c>
      <c r="B93" s="24">
        <v>41862</v>
      </c>
      <c r="C93" s="6" t="s">
        <v>57</v>
      </c>
      <c r="D93" s="5" t="str">
        <f>VLOOKUP($C93,$C$8:$E$46,2,FALSE)</f>
        <v>г</v>
      </c>
      <c r="E93" s="5">
        <f>VLOOKUP($C93,$C$8:$E$46,3,FALSE)</f>
        <v>15</v>
      </c>
      <c r="F93" s="5">
        <f t="shared" si="22"/>
        <v>195</v>
      </c>
      <c r="G93" s="5">
        <f t="shared" si="23"/>
        <v>15</v>
      </c>
      <c r="H93" s="5">
        <f t="shared" si="21"/>
        <v>180</v>
      </c>
      <c r="I93" s="18">
        <f t="shared" si="24"/>
        <v>375</v>
      </c>
      <c r="J93" s="42"/>
    </row>
    <row r="94" spans="1:10" ht="12.75" hidden="1" outlineLevel="1">
      <c r="A94" s="3" t="s">
        <v>4</v>
      </c>
      <c r="B94" s="24">
        <v>41862</v>
      </c>
      <c r="C94" s="6" t="s">
        <v>176</v>
      </c>
      <c r="D94" s="5" t="str">
        <f>VLOOKUP($C94,$C$8:$E$46,2,FALSE)</f>
        <v>к</v>
      </c>
      <c r="E94" s="5">
        <f>VLOOKUP($C94,$C$8:$E$46,3,FALSE)</f>
        <v>10</v>
      </c>
      <c r="F94" s="5">
        <f t="shared" si="22"/>
        <v>130</v>
      </c>
      <c r="G94" s="5">
        <f t="shared" si="23"/>
        <v>4</v>
      </c>
      <c r="H94" s="5">
        <f t="shared" si="21"/>
        <v>48</v>
      </c>
      <c r="I94" s="18">
        <f t="shared" si="24"/>
        <v>178</v>
      </c>
      <c r="J94" s="42"/>
    </row>
    <row r="95" spans="1:10" ht="12.75" hidden="1" outlineLevel="1">
      <c r="A95" s="3" t="s">
        <v>5</v>
      </c>
      <c r="B95" s="24">
        <v>41862</v>
      </c>
      <c r="C95" s="6" t="s">
        <v>97</v>
      </c>
      <c r="D95" s="5" t="str">
        <f>VLOOKUP($C95,$C$8:$E$46,2,FALSE)</f>
        <v>к</v>
      </c>
      <c r="E95" s="5">
        <f>VLOOKUP($C95,$C$8:$E$46,3,FALSE)</f>
        <v>10</v>
      </c>
      <c r="F95" s="5">
        <f t="shared" si="22"/>
        <v>130</v>
      </c>
      <c r="G95" s="5">
        <f t="shared" si="23"/>
        <v>4</v>
      </c>
      <c r="H95" s="5">
        <f t="shared" si="21"/>
        <v>48</v>
      </c>
      <c r="I95" s="18">
        <f t="shared" si="24"/>
        <v>178</v>
      </c>
      <c r="J95" s="42"/>
    </row>
    <row r="96" spans="1:10" ht="12.75" hidden="1" outlineLevel="1">
      <c r="A96" s="3" t="s">
        <v>2</v>
      </c>
      <c r="B96" s="24">
        <v>41862</v>
      </c>
      <c r="C96" s="6" t="s">
        <v>41</v>
      </c>
      <c r="D96" s="5" t="str">
        <f>VLOOKUP($C96,$C$8:$E$46,2,FALSE)</f>
        <v>г</v>
      </c>
      <c r="E96" s="5">
        <f>VLOOKUP($C96,$C$8:$E$46,3,FALSE)</f>
        <v>25</v>
      </c>
      <c r="F96" s="5">
        <f t="shared" si="22"/>
        <v>325</v>
      </c>
      <c r="G96" s="5">
        <f t="shared" si="23"/>
        <v>25</v>
      </c>
      <c r="H96" s="5">
        <f t="shared" si="21"/>
        <v>300</v>
      </c>
      <c r="I96" s="18">
        <f t="shared" si="24"/>
        <v>625</v>
      </c>
      <c r="J96" s="42"/>
    </row>
    <row r="97" spans="1:10" ht="12.75" hidden="1" outlineLevel="1">
      <c r="A97" s="3" t="s">
        <v>6</v>
      </c>
      <c r="B97" s="24">
        <v>41862</v>
      </c>
      <c r="C97" s="8" t="s">
        <v>60</v>
      </c>
      <c r="D97" s="5" t="str">
        <f>VLOOKUP($C97,$C$8:$E$46,2,FALSE)</f>
        <v>г</v>
      </c>
      <c r="E97" s="5">
        <f>VLOOKUP($C97,$C$8:$E$46,3,FALSE)</f>
        <v>25</v>
      </c>
      <c r="F97" s="5">
        <f t="shared" si="22"/>
        <v>325</v>
      </c>
      <c r="G97" s="5">
        <f t="shared" si="23"/>
        <v>25</v>
      </c>
      <c r="H97" s="5">
        <f t="shared" si="21"/>
        <v>300</v>
      </c>
      <c r="I97" s="18">
        <f t="shared" si="24"/>
        <v>625</v>
      </c>
      <c r="J97" s="42"/>
    </row>
    <row r="98" spans="2:10" ht="12.75" hidden="1" outlineLevel="1">
      <c r="B98" s="24"/>
      <c r="C98" s="6"/>
      <c r="I98" s="18"/>
      <c r="J98" s="42"/>
    </row>
    <row r="99" spans="1:10" ht="12.75" hidden="1" outlineLevel="1">
      <c r="A99" s="3" t="s">
        <v>7</v>
      </c>
      <c r="B99" s="24">
        <v>41862</v>
      </c>
      <c r="C99" s="6" t="s">
        <v>52</v>
      </c>
      <c r="D99" s="5" t="str">
        <f>VLOOKUP($C99,$C$8:$E$46,2,FALSE)</f>
        <v>к</v>
      </c>
      <c r="E99" s="5">
        <f>VLOOKUP($C99,$C$8:$E$46,3,FALSE)</f>
        <v>15</v>
      </c>
      <c r="F99" s="5">
        <f aca="true" t="shared" si="25" ref="F99:F116">IF($B99="","",E99*F$2)</f>
        <v>195</v>
      </c>
      <c r="G99" s="5">
        <f>IF(D99="к",E99*$H$3,IF(D99="г",E99*$H$4,"совсем ничего???"))</f>
        <v>6</v>
      </c>
      <c r="H99" s="5">
        <f aca="true" t="shared" si="26" ref="H99:H116">IF($B99="","",G99*H$2)</f>
        <v>72</v>
      </c>
      <c r="I99" s="18">
        <f>F99+H99</f>
        <v>267</v>
      </c>
      <c r="J99" s="42"/>
    </row>
    <row r="100" spans="1:10" ht="12.75" hidden="1" outlineLevel="1">
      <c r="A100" s="3" t="s">
        <v>8</v>
      </c>
      <c r="B100" s="24">
        <v>41862</v>
      </c>
      <c r="C100" s="6" t="s">
        <v>99</v>
      </c>
      <c r="D100" s="5" t="str">
        <f>VLOOKUP($C100,$C$8:$E$46,2,FALSE)</f>
        <v>к</v>
      </c>
      <c r="E100" s="5">
        <f>VLOOKUP($C100,$C$8:$E$46,3,FALSE)</f>
        <v>20</v>
      </c>
      <c r="F100" s="5">
        <f t="shared" si="25"/>
        <v>260</v>
      </c>
      <c r="G100" s="5">
        <f aca="true" t="shared" si="27" ref="G100:G108">IF(D100="к",E100*$H$3,IF(D100="г",E100*$H$4,"совсем ничего???"))</f>
        <v>8</v>
      </c>
      <c r="H100" s="5">
        <f t="shared" si="26"/>
        <v>96</v>
      </c>
      <c r="I100" s="18">
        <f aca="true" t="shared" si="28" ref="I100:I108">F100+H100</f>
        <v>356</v>
      </c>
      <c r="J100" s="42"/>
    </row>
    <row r="101" spans="1:9" ht="12.75" hidden="1" outlineLevel="1">
      <c r="A101" s="3" t="s">
        <v>9</v>
      </c>
      <c r="B101" s="24">
        <v>41862</v>
      </c>
      <c r="C101" s="6" t="s">
        <v>111</v>
      </c>
      <c r="D101" s="5" t="str">
        <f>VLOOKUP($C101,$C$8:$E$46,2,FALSE)</f>
        <v>к</v>
      </c>
      <c r="E101" s="5">
        <f>VLOOKUP($C101,$C$8:$E$46,3,FALSE)</f>
        <v>8</v>
      </c>
      <c r="F101" s="5">
        <f t="shared" si="25"/>
        <v>104</v>
      </c>
      <c r="G101" s="5">
        <f t="shared" si="27"/>
        <v>3.2</v>
      </c>
      <c r="H101" s="5">
        <f t="shared" si="26"/>
        <v>38.400000000000006</v>
      </c>
      <c r="I101" s="18">
        <f t="shared" si="28"/>
        <v>142.4</v>
      </c>
    </row>
    <row r="102" spans="1:9" ht="12.75" hidden="1" outlineLevel="1">
      <c r="A102" s="3" t="s">
        <v>10</v>
      </c>
      <c r="B102" s="24">
        <v>41862</v>
      </c>
      <c r="C102" s="6" t="s">
        <v>118</v>
      </c>
      <c r="D102" s="5" t="str">
        <f>VLOOKUP($C102,$C$8:$E$46,2,FALSE)</f>
        <v>к</v>
      </c>
      <c r="E102" s="5">
        <f>VLOOKUP($C102,$C$8:$E$46,3,FALSE)</f>
        <v>2</v>
      </c>
      <c r="F102" s="5">
        <f t="shared" si="25"/>
        <v>26</v>
      </c>
      <c r="G102" s="5">
        <f t="shared" si="27"/>
        <v>0.8</v>
      </c>
      <c r="H102" s="5">
        <f t="shared" si="26"/>
        <v>9.600000000000001</v>
      </c>
      <c r="I102" s="18">
        <f t="shared" si="28"/>
        <v>35.6</v>
      </c>
    </row>
    <row r="103" spans="1:9" ht="12.75" hidden="1" outlineLevel="1">
      <c r="A103" s="3"/>
      <c r="B103" s="24">
        <v>41862</v>
      </c>
      <c r="C103" s="8" t="s">
        <v>113</v>
      </c>
      <c r="D103" s="5" t="str">
        <f>VLOOKUP($C103,$C$8:$E$46,2,FALSE)</f>
        <v>к</v>
      </c>
      <c r="E103" s="5">
        <f>VLOOKUP($C103,$C$8:$E$46,3,FALSE)</f>
        <v>8</v>
      </c>
      <c r="F103" s="5">
        <f t="shared" si="25"/>
        <v>104</v>
      </c>
      <c r="G103" s="5">
        <f t="shared" si="27"/>
        <v>3.2</v>
      </c>
      <c r="H103" s="5">
        <f t="shared" si="26"/>
        <v>38.400000000000006</v>
      </c>
      <c r="I103" s="18">
        <f t="shared" si="28"/>
        <v>142.4</v>
      </c>
    </row>
    <row r="104" spans="1:10" ht="12.75" hidden="1" outlineLevel="1">
      <c r="A104" s="3"/>
      <c r="B104" s="24">
        <v>41862</v>
      </c>
      <c r="C104" s="8" t="s">
        <v>42</v>
      </c>
      <c r="D104" s="5" t="str">
        <f>VLOOKUP($C104,$C$8:$E$46,2,FALSE)</f>
        <v>к</v>
      </c>
      <c r="E104" s="5">
        <f>VLOOKUP($C104,$C$8:$E$46,3,FALSE)</f>
        <v>50</v>
      </c>
      <c r="F104" s="5">
        <f t="shared" si="25"/>
        <v>650</v>
      </c>
      <c r="G104" s="5">
        <f t="shared" si="27"/>
        <v>20</v>
      </c>
      <c r="H104" s="5">
        <f t="shared" si="26"/>
        <v>240</v>
      </c>
      <c r="I104" s="18">
        <f t="shared" si="28"/>
        <v>890</v>
      </c>
      <c r="J104" s="42"/>
    </row>
    <row r="105" spans="1:10" ht="12.75" hidden="1" outlineLevel="1">
      <c r="A105" s="3"/>
      <c r="B105" s="24">
        <v>41862</v>
      </c>
      <c r="C105" s="6" t="s">
        <v>63</v>
      </c>
      <c r="D105" s="5" t="str">
        <f>VLOOKUP($C105,$C$8:$E$46,2,FALSE)</f>
        <v>г</v>
      </c>
      <c r="E105" s="5">
        <f>VLOOKUP($C105,$C$8:$E$46,3,FALSE)</f>
        <v>17</v>
      </c>
      <c r="F105" s="5">
        <f t="shared" si="25"/>
        <v>221</v>
      </c>
      <c r="G105" s="5">
        <f t="shared" si="27"/>
        <v>17</v>
      </c>
      <c r="H105" s="5">
        <f t="shared" si="26"/>
        <v>204</v>
      </c>
      <c r="I105" s="18">
        <f t="shared" si="28"/>
        <v>425</v>
      </c>
      <c r="J105" s="42"/>
    </row>
    <row r="106" spans="1:9" ht="12.75" hidden="1" outlineLevel="1">
      <c r="A106" s="3"/>
      <c r="B106" s="24">
        <v>41862</v>
      </c>
      <c r="C106" s="6" t="s">
        <v>36</v>
      </c>
      <c r="D106" s="5" t="str">
        <f>VLOOKUP($C106,$C$8:$E$46,2,FALSE)</f>
        <v>г</v>
      </c>
      <c r="E106" s="5">
        <f>VLOOKUP($C106,$C$8:$E$46,3,FALSE)</f>
        <v>25</v>
      </c>
      <c r="F106" s="5">
        <f t="shared" si="25"/>
        <v>325</v>
      </c>
      <c r="G106" s="5">
        <f t="shared" si="27"/>
        <v>25</v>
      </c>
      <c r="H106" s="5">
        <f t="shared" si="26"/>
        <v>300</v>
      </c>
      <c r="I106" s="18">
        <f t="shared" si="28"/>
        <v>625</v>
      </c>
    </row>
    <row r="107" spans="2:9" ht="12.75" hidden="1" outlineLevel="1">
      <c r="B107" s="24">
        <v>41862</v>
      </c>
      <c r="C107" s="6" t="s">
        <v>55</v>
      </c>
      <c r="D107" s="5" t="str">
        <f>VLOOKUP($C107,$C$8:$E$46,2,FALSE)</f>
        <v>г</v>
      </c>
      <c r="E107" s="5">
        <f>VLOOKUP($C107,$C$8:$E$46,3,FALSE)</f>
        <v>30</v>
      </c>
      <c r="F107" s="5">
        <f t="shared" si="25"/>
        <v>390</v>
      </c>
      <c r="G107" s="5">
        <f t="shared" si="27"/>
        <v>30</v>
      </c>
      <c r="H107" s="5">
        <f t="shared" si="26"/>
        <v>360</v>
      </c>
      <c r="I107" s="18">
        <f t="shared" si="28"/>
        <v>750</v>
      </c>
    </row>
    <row r="108" spans="2:9" ht="12.75" hidden="1" outlineLevel="1">
      <c r="B108" s="24">
        <v>41862</v>
      </c>
      <c r="C108" s="8" t="s">
        <v>61</v>
      </c>
      <c r="D108" s="5" t="str">
        <f>VLOOKUP($C108,$C$8:$E$46,2,FALSE)</f>
        <v>г</v>
      </c>
      <c r="E108" s="5">
        <f>VLOOKUP($C108,$C$8:$E$46,3,FALSE)</f>
        <v>40</v>
      </c>
      <c r="F108" s="5">
        <f t="shared" si="25"/>
        <v>520</v>
      </c>
      <c r="G108" s="5">
        <f t="shared" si="27"/>
        <v>40</v>
      </c>
      <c r="H108" s="5">
        <f t="shared" si="26"/>
        <v>480</v>
      </c>
      <c r="I108" s="18">
        <f t="shared" si="28"/>
        <v>1000</v>
      </c>
    </row>
    <row r="109" spans="2:9" ht="12.75" hidden="1" outlineLevel="1">
      <c r="B109" s="24"/>
      <c r="F109" s="5">
        <f t="shared" si="25"/>
      </c>
      <c r="H109" s="5">
        <f t="shared" si="26"/>
      </c>
      <c r="I109" s="18"/>
    </row>
    <row r="110" spans="1:9" ht="12.75" hidden="1" outlineLevel="1">
      <c r="A110" s="3" t="s">
        <v>11</v>
      </c>
      <c r="B110" s="24">
        <v>41862</v>
      </c>
      <c r="C110" s="8" t="s">
        <v>29</v>
      </c>
      <c r="D110" s="5" t="str">
        <f>VLOOKUP($C110,$C$8:$E$46,2,FALSE)</f>
        <v>к</v>
      </c>
      <c r="E110" s="5">
        <f>VLOOKUP($C110,$C$8:$E$46,3,FALSE)</f>
        <v>80</v>
      </c>
      <c r="F110" s="5">
        <f t="shared" si="25"/>
        <v>1040</v>
      </c>
      <c r="G110" s="5">
        <f aca="true" t="shared" si="29" ref="G110:G116">IF(D110="к",E110*$H$3,IF(D110="г",E110*$H$4,"совсем ничего???"))</f>
        <v>32</v>
      </c>
      <c r="H110" s="5">
        <f t="shared" si="26"/>
        <v>384</v>
      </c>
      <c r="I110" s="18">
        <f aca="true" t="shared" si="30" ref="I110:I116">F110+H110</f>
        <v>1424</v>
      </c>
    </row>
    <row r="111" spans="1:10" ht="12.75" hidden="1" outlineLevel="1">
      <c r="A111" s="3" t="s">
        <v>12</v>
      </c>
      <c r="B111" s="24">
        <v>41862</v>
      </c>
      <c r="C111" s="6" t="s">
        <v>30</v>
      </c>
      <c r="D111" s="5" t="str">
        <f>VLOOKUP($C111,$C$8:$E$46,2,FALSE)</f>
        <v>к</v>
      </c>
      <c r="E111" s="5">
        <f>VLOOKUP($C111,$C$8:$E$46,3,FALSE)</f>
        <v>90</v>
      </c>
      <c r="F111" s="5">
        <f t="shared" si="25"/>
        <v>1170</v>
      </c>
      <c r="G111" s="5">
        <f t="shared" si="29"/>
        <v>36</v>
      </c>
      <c r="H111" s="5">
        <f t="shared" si="26"/>
        <v>432</v>
      </c>
      <c r="I111" s="18">
        <f t="shared" si="30"/>
        <v>1602</v>
      </c>
      <c r="J111" s="19"/>
    </row>
    <row r="112" spans="1:9" ht="12.75" hidden="1" outlineLevel="1">
      <c r="A112" s="3" t="s">
        <v>13</v>
      </c>
      <c r="B112" s="24">
        <v>41862</v>
      </c>
      <c r="C112" s="6" t="s">
        <v>35</v>
      </c>
      <c r="D112" s="5" t="str">
        <f>VLOOKUP($C112,$C$8:$E$46,2,FALSE)</f>
        <v>к</v>
      </c>
      <c r="E112" s="5">
        <f>VLOOKUP($C112,$C$8:$E$46,3,FALSE)</f>
        <v>25</v>
      </c>
      <c r="F112" s="5">
        <f t="shared" si="25"/>
        <v>325</v>
      </c>
      <c r="G112" s="5">
        <f t="shared" si="29"/>
        <v>10</v>
      </c>
      <c r="H112" s="5">
        <f t="shared" si="26"/>
        <v>120</v>
      </c>
      <c r="I112" s="18">
        <f t="shared" si="30"/>
        <v>445</v>
      </c>
    </row>
    <row r="113" spans="1:9" ht="12.75" hidden="1" outlineLevel="1">
      <c r="A113" s="3" t="s">
        <v>14</v>
      </c>
      <c r="B113" s="24">
        <v>41862</v>
      </c>
      <c r="C113" s="8" t="s">
        <v>37</v>
      </c>
      <c r="D113" s="5" t="str">
        <f>VLOOKUP($C113,$C$8:$E$46,2,FALSE)</f>
        <v>к</v>
      </c>
      <c r="E113" s="5">
        <f>VLOOKUP($C113,$C$8:$E$46,3,FALSE)</f>
        <v>3</v>
      </c>
      <c r="F113" s="5">
        <f t="shared" si="25"/>
        <v>39</v>
      </c>
      <c r="G113" s="5">
        <f t="shared" si="29"/>
        <v>1.2000000000000002</v>
      </c>
      <c r="H113" s="5">
        <f t="shared" si="26"/>
        <v>14.400000000000002</v>
      </c>
      <c r="I113" s="18">
        <f t="shared" si="30"/>
        <v>53.400000000000006</v>
      </c>
    </row>
    <row r="114" spans="1:9" ht="12.75" hidden="1" outlineLevel="1">
      <c r="A114" s="3"/>
      <c r="B114" s="24">
        <v>41862</v>
      </c>
      <c r="C114" s="8" t="s">
        <v>28</v>
      </c>
      <c r="D114" s="5" t="str">
        <f>VLOOKUP($C114,$C$8:$E$46,2,FALSE)</f>
        <v>г</v>
      </c>
      <c r="E114" s="5">
        <f>VLOOKUP($C114,$C$8:$E$46,3,FALSE)</f>
        <v>16</v>
      </c>
      <c r="F114" s="5">
        <f t="shared" si="25"/>
        <v>208</v>
      </c>
      <c r="G114" s="5">
        <f t="shared" si="29"/>
        <v>16</v>
      </c>
      <c r="H114" s="5">
        <f t="shared" si="26"/>
        <v>192</v>
      </c>
      <c r="I114" s="18">
        <f t="shared" si="30"/>
        <v>400</v>
      </c>
    </row>
    <row r="115" spans="2:10" ht="12.75" hidden="1" outlineLevel="1">
      <c r="B115" s="24">
        <v>41862</v>
      </c>
      <c r="C115" s="6" t="s">
        <v>62</v>
      </c>
      <c r="D115" s="5" t="str">
        <f>VLOOKUP($C115,$C$8:$E$46,2,FALSE)</f>
        <v>г</v>
      </c>
      <c r="E115" s="5">
        <f>VLOOKUP($C115,$C$8:$E$46,3,FALSE)</f>
        <v>48</v>
      </c>
      <c r="F115" s="5">
        <f t="shared" si="25"/>
        <v>624</v>
      </c>
      <c r="G115" s="5">
        <f t="shared" si="29"/>
        <v>48</v>
      </c>
      <c r="H115" s="5">
        <f t="shared" si="26"/>
        <v>576</v>
      </c>
      <c r="I115" s="18">
        <f t="shared" si="30"/>
        <v>1200</v>
      </c>
      <c r="J115" s="23"/>
    </row>
    <row r="116" spans="2:10" ht="12.75" hidden="1" outlineLevel="1">
      <c r="B116" s="24">
        <v>41862</v>
      </c>
      <c r="C116" s="6" t="s">
        <v>63</v>
      </c>
      <c r="D116" s="5" t="str">
        <f>VLOOKUP($C116,$C$8:$E$46,2,FALSE)</f>
        <v>г</v>
      </c>
      <c r="E116" s="5">
        <f>VLOOKUP($C116,$C$8:$E$46,3,FALSE)</f>
        <v>17</v>
      </c>
      <c r="F116" s="5">
        <f t="shared" si="25"/>
        <v>221</v>
      </c>
      <c r="G116" s="5">
        <f t="shared" si="29"/>
        <v>17</v>
      </c>
      <c r="H116" s="5">
        <f t="shared" si="26"/>
        <v>204</v>
      </c>
      <c r="I116" s="18">
        <f t="shared" si="30"/>
        <v>425</v>
      </c>
      <c r="J116" s="23"/>
    </row>
    <row r="117" spans="2:10" ht="12.75" hidden="1" outlineLevel="1">
      <c r="B117" s="24"/>
      <c r="C117" s="12"/>
      <c r="I117" s="18"/>
      <c r="J117" s="23"/>
    </row>
    <row r="118" spans="3:10" s="16" customFormat="1" ht="12.75" collapsed="1">
      <c r="C118" s="16" t="s">
        <v>194</v>
      </c>
      <c r="D118" s="39">
        <f>IF($B118="","",C118*D$2)</f>
      </c>
      <c r="E118" s="39">
        <f>IF($B118="","",D118*E$2)</f>
      </c>
      <c r="F118" s="39">
        <f>IF($B118="","",E118*F$2)</f>
      </c>
      <c r="G118" s="40"/>
      <c r="H118" s="39">
        <f aca="true" t="shared" si="31" ref="H118:H144">IF($B118="","",G118*H$2)</f>
      </c>
      <c r="I118" s="58"/>
      <c r="J118" s="22"/>
    </row>
    <row r="119" spans="1:9" ht="12.75" hidden="1" outlineLevel="1">
      <c r="A119" s="3" t="s">
        <v>1</v>
      </c>
      <c r="B119" s="24">
        <v>41863</v>
      </c>
      <c r="C119" s="6" t="s">
        <v>54</v>
      </c>
      <c r="D119" s="5" t="str">
        <f>VLOOKUP($C119,$C$8:$E$46,2,FALSE)</f>
        <v>к</v>
      </c>
      <c r="E119" s="5">
        <f>VLOOKUP($C119,$C$8:$E$46,3,FALSE)</f>
        <v>50</v>
      </c>
      <c r="F119" s="5">
        <f aca="true" t="shared" si="32" ref="F119:F144">IF($B119="","",E119*F$2)</f>
        <v>650</v>
      </c>
      <c r="G119" s="5">
        <f aca="true" t="shared" si="33" ref="G119:G125">IF(D119="к",E119*$H$3,IF(D119="г",E119*$H$4,"совсем ничего???"))</f>
        <v>20</v>
      </c>
      <c r="H119" s="5">
        <f t="shared" si="31"/>
        <v>240</v>
      </c>
      <c r="I119" s="18">
        <f aca="true" t="shared" si="34" ref="I119:I125">F119+H119</f>
        <v>890</v>
      </c>
    </row>
    <row r="120" spans="1:10" ht="12.75" hidden="1" outlineLevel="1">
      <c r="A120" s="3" t="s">
        <v>2</v>
      </c>
      <c r="B120" s="24">
        <v>41863</v>
      </c>
      <c r="C120" s="8" t="s">
        <v>39</v>
      </c>
      <c r="D120" s="5" t="str">
        <f>VLOOKUP($C120,$C$8:$E$46,2,FALSE)</f>
        <v>г</v>
      </c>
      <c r="E120" s="5">
        <f>VLOOKUP($C120,$C$8:$E$46,3,FALSE)</f>
        <v>38</v>
      </c>
      <c r="F120" s="5">
        <f t="shared" si="32"/>
        <v>494</v>
      </c>
      <c r="G120" s="5">
        <f t="shared" si="33"/>
        <v>38</v>
      </c>
      <c r="H120" s="5">
        <f t="shared" si="31"/>
        <v>456</v>
      </c>
      <c r="I120" s="18">
        <f t="shared" si="34"/>
        <v>950</v>
      </c>
      <c r="J120" s="38"/>
    </row>
    <row r="121" spans="1:9" ht="12.75" hidden="1" outlineLevel="1">
      <c r="A121" s="3" t="s">
        <v>3</v>
      </c>
      <c r="B121" s="24">
        <v>41863</v>
      </c>
      <c r="C121" s="6" t="s">
        <v>57</v>
      </c>
      <c r="D121" s="5" t="str">
        <f>VLOOKUP($C121,$C$8:$E$46,2,FALSE)</f>
        <v>г</v>
      </c>
      <c r="E121" s="5">
        <f>VLOOKUP($C121,$C$8:$E$46,3,FALSE)</f>
        <v>15</v>
      </c>
      <c r="F121" s="5">
        <f t="shared" si="32"/>
        <v>195</v>
      </c>
      <c r="G121" s="5">
        <f t="shared" si="33"/>
        <v>15</v>
      </c>
      <c r="H121" s="5">
        <f t="shared" si="31"/>
        <v>180</v>
      </c>
      <c r="I121" s="18">
        <f t="shared" si="34"/>
        <v>375</v>
      </c>
    </row>
    <row r="122" spans="1:9" ht="12.75" hidden="1" outlineLevel="1">
      <c r="A122" s="3" t="s">
        <v>4</v>
      </c>
      <c r="B122" s="24">
        <v>41863</v>
      </c>
      <c r="C122" s="6" t="s">
        <v>176</v>
      </c>
      <c r="D122" s="5" t="str">
        <f>VLOOKUP($C122,$C$8:$E$46,2,FALSE)</f>
        <v>к</v>
      </c>
      <c r="E122" s="5">
        <f>VLOOKUP($C122,$C$8:$E$46,3,FALSE)</f>
        <v>10</v>
      </c>
      <c r="F122" s="5">
        <f t="shared" si="32"/>
        <v>130</v>
      </c>
      <c r="G122" s="5">
        <f t="shared" si="33"/>
        <v>4</v>
      </c>
      <c r="H122" s="5">
        <f t="shared" si="31"/>
        <v>48</v>
      </c>
      <c r="I122" s="18">
        <f t="shared" si="34"/>
        <v>178</v>
      </c>
    </row>
    <row r="123" spans="1:9" ht="12.75" hidden="1" outlineLevel="1">
      <c r="A123" s="3" t="s">
        <v>5</v>
      </c>
      <c r="B123" s="24">
        <v>41863</v>
      </c>
      <c r="C123" s="6" t="s">
        <v>97</v>
      </c>
      <c r="D123" s="5" t="str">
        <f>VLOOKUP($C123,$C$8:$E$46,2,FALSE)</f>
        <v>к</v>
      </c>
      <c r="E123" s="5">
        <f>VLOOKUP($C123,$C$8:$E$46,3,FALSE)</f>
        <v>10</v>
      </c>
      <c r="F123" s="5">
        <f t="shared" si="32"/>
        <v>130</v>
      </c>
      <c r="G123" s="5">
        <f t="shared" si="33"/>
        <v>4</v>
      </c>
      <c r="H123" s="5">
        <f t="shared" si="31"/>
        <v>48</v>
      </c>
      <c r="I123" s="18">
        <f t="shared" si="34"/>
        <v>178</v>
      </c>
    </row>
    <row r="124" spans="1:9" ht="12.75" hidden="1" outlineLevel="1">
      <c r="A124" s="3" t="s">
        <v>2</v>
      </c>
      <c r="B124" s="24">
        <v>41863</v>
      </c>
      <c r="C124" s="6" t="s">
        <v>41</v>
      </c>
      <c r="D124" s="5" t="str">
        <f>VLOOKUP($C124,$C$8:$E$46,2,FALSE)</f>
        <v>г</v>
      </c>
      <c r="E124" s="5">
        <f>VLOOKUP($C124,$C$8:$E$46,3,FALSE)</f>
        <v>25</v>
      </c>
      <c r="F124" s="5">
        <f t="shared" si="32"/>
        <v>325</v>
      </c>
      <c r="G124" s="5">
        <f t="shared" si="33"/>
        <v>25</v>
      </c>
      <c r="H124" s="5">
        <f t="shared" si="31"/>
        <v>300</v>
      </c>
      <c r="I124" s="18">
        <f t="shared" si="34"/>
        <v>625</v>
      </c>
    </row>
    <row r="125" spans="1:9" ht="12.75" hidden="1" outlineLevel="1">
      <c r="A125" s="3" t="s">
        <v>6</v>
      </c>
      <c r="B125" s="24">
        <v>41863</v>
      </c>
      <c r="C125" s="8" t="s">
        <v>60</v>
      </c>
      <c r="D125" s="5" t="str">
        <f>VLOOKUP($C125,$C$8:$E$46,2,FALSE)</f>
        <v>г</v>
      </c>
      <c r="E125" s="5">
        <f>VLOOKUP($C125,$C$8:$E$46,3,FALSE)</f>
        <v>25</v>
      </c>
      <c r="F125" s="5">
        <f t="shared" si="32"/>
        <v>325</v>
      </c>
      <c r="G125" s="5">
        <f t="shared" si="33"/>
        <v>25</v>
      </c>
      <c r="H125" s="5">
        <f t="shared" si="31"/>
        <v>300</v>
      </c>
      <c r="I125" s="18">
        <f t="shared" si="34"/>
        <v>625</v>
      </c>
    </row>
    <row r="126" spans="1:9" ht="12.75" hidden="1" outlineLevel="1">
      <c r="A126" s="17"/>
      <c r="B126" s="24"/>
      <c r="F126" s="5">
        <f t="shared" si="32"/>
      </c>
      <c r="H126" s="5">
        <f t="shared" si="31"/>
      </c>
      <c r="I126" s="18"/>
    </row>
    <row r="127" spans="1:10" ht="12.75" hidden="1" outlineLevel="1">
      <c r="A127" s="3" t="s">
        <v>7</v>
      </c>
      <c r="B127" s="24">
        <v>41863</v>
      </c>
      <c r="C127" s="6" t="s">
        <v>52</v>
      </c>
      <c r="D127" s="5" t="str">
        <f>VLOOKUP($C127,$C$8:$E$46,2,FALSE)</f>
        <v>к</v>
      </c>
      <c r="E127" s="5">
        <f>VLOOKUP($C127,$C$8:$E$46,3,FALSE)</f>
        <v>15</v>
      </c>
      <c r="F127" s="5">
        <f t="shared" si="32"/>
        <v>195</v>
      </c>
      <c r="G127" s="5">
        <f>IF(D127="к",E127*$H$3,IF(D127="г",E127*$H$4,"совсем ничего???"))</f>
        <v>6</v>
      </c>
      <c r="H127" s="5">
        <f t="shared" si="31"/>
        <v>72</v>
      </c>
      <c r="I127" s="18">
        <f>F127+H127</f>
        <v>267</v>
      </c>
      <c r="J127" s="42"/>
    </row>
    <row r="128" spans="1:9" ht="12.75" hidden="1" outlineLevel="1">
      <c r="A128" s="3" t="s">
        <v>8</v>
      </c>
      <c r="B128" s="24">
        <v>41863</v>
      </c>
      <c r="C128" s="6" t="s">
        <v>43</v>
      </c>
      <c r="D128" s="5" t="str">
        <f>VLOOKUP($C128,$C$8:$E$46,2,FALSE)</f>
        <v>к</v>
      </c>
      <c r="E128" s="5">
        <f>VLOOKUP($C128,$C$8:$E$46,3,FALSE)</f>
        <v>20</v>
      </c>
      <c r="F128" s="5">
        <f t="shared" si="32"/>
        <v>260</v>
      </c>
      <c r="G128" s="5">
        <f aca="true" t="shared" si="35" ref="G128:G136">IF(D128="к",E128*$H$3,IF(D128="г",E128*$H$4,"совсем ничего???"))</f>
        <v>8</v>
      </c>
      <c r="H128" s="5">
        <f t="shared" si="31"/>
        <v>96</v>
      </c>
      <c r="I128" s="18">
        <f aca="true" t="shared" si="36" ref="I128:I136">F128+H128</f>
        <v>356</v>
      </c>
    </row>
    <row r="129" spans="1:9" ht="12.75" hidden="1" outlineLevel="1">
      <c r="A129" s="3" t="s">
        <v>9</v>
      </c>
      <c r="B129" s="24">
        <v>41863</v>
      </c>
      <c r="C129" s="6" t="s">
        <v>111</v>
      </c>
      <c r="D129" s="5" t="str">
        <f>VLOOKUP($C129,$C$8:$E$46,2,FALSE)</f>
        <v>к</v>
      </c>
      <c r="E129" s="5">
        <f>VLOOKUP($C129,$C$8:$E$46,3,FALSE)</f>
        <v>8</v>
      </c>
      <c r="F129" s="5">
        <f t="shared" si="32"/>
        <v>104</v>
      </c>
      <c r="G129" s="5">
        <f t="shared" si="35"/>
        <v>3.2</v>
      </c>
      <c r="H129" s="5">
        <f t="shared" si="31"/>
        <v>38.400000000000006</v>
      </c>
      <c r="I129" s="18">
        <f t="shared" si="36"/>
        <v>142.4</v>
      </c>
    </row>
    <row r="130" spans="1:9" ht="12.75" hidden="1" outlineLevel="1">
      <c r="A130" s="3" t="s">
        <v>10</v>
      </c>
      <c r="B130" s="24">
        <v>41863</v>
      </c>
      <c r="C130" s="6" t="s">
        <v>118</v>
      </c>
      <c r="D130" s="5" t="str">
        <f>VLOOKUP($C130,$C$8:$E$46,2,FALSE)</f>
        <v>к</v>
      </c>
      <c r="E130" s="5">
        <f>VLOOKUP($C130,$C$8:$E$46,3,FALSE)</f>
        <v>2</v>
      </c>
      <c r="F130" s="5">
        <f t="shared" si="32"/>
        <v>26</v>
      </c>
      <c r="G130" s="5">
        <f t="shared" si="35"/>
        <v>0.8</v>
      </c>
      <c r="H130" s="5">
        <f t="shared" si="31"/>
        <v>9.600000000000001</v>
      </c>
      <c r="I130" s="18">
        <f t="shared" si="36"/>
        <v>35.6</v>
      </c>
    </row>
    <row r="131" spans="1:9" ht="12.75" hidden="1" outlineLevel="1">
      <c r="A131" s="3"/>
      <c r="B131" s="24">
        <v>41863</v>
      </c>
      <c r="C131" s="8" t="s">
        <v>113</v>
      </c>
      <c r="D131" s="5" t="str">
        <f>VLOOKUP($C131,$C$8:$E$46,2,FALSE)</f>
        <v>к</v>
      </c>
      <c r="E131" s="5">
        <f>VLOOKUP($C131,$C$8:$E$46,3,FALSE)</f>
        <v>8</v>
      </c>
      <c r="F131" s="5">
        <f t="shared" si="32"/>
        <v>104</v>
      </c>
      <c r="G131" s="5">
        <f t="shared" si="35"/>
        <v>3.2</v>
      </c>
      <c r="H131" s="5">
        <f t="shared" si="31"/>
        <v>38.400000000000006</v>
      </c>
      <c r="I131" s="18">
        <f t="shared" si="36"/>
        <v>142.4</v>
      </c>
    </row>
    <row r="132" spans="1:10" ht="12.75" hidden="1" outlineLevel="1">
      <c r="A132" s="3"/>
      <c r="B132" s="24">
        <v>41863</v>
      </c>
      <c r="C132" s="8" t="s">
        <v>42</v>
      </c>
      <c r="D132" s="5" t="str">
        <f>VLOOKUP($C132,$C$8:$E$46,2,FALSE)</f>
        <v>к</v>
      </c>
      <c r="E132" s="5">
        <f>VLOOKUP($C132,$C$8:$E$46,3,FALSE)</f>
        <v>50</v>
      </c>
      <c r="F132" s="5">
        <f t="shared" si="32"/>
        <v>650</v>
      </c>
      <c r="G132" s="5">
        <f t="shared" si="35"/>
        <v>20</v>
      </c>
      <c r="H132" s="5">
        <f t="shared" si="31"/>
        <v>240</v>
      </c>
      <c r="I132" s="18">
        <f t="shared" si="36"/>
        <v>890</v>
      </c>
      <c r="J132" s="42"/>
    </row>
    <row r="133" spans="1:9" ht="12.75" hidden="1" outlineLevel="1">
      <c r="A133" s="3"/>
      <c r="B133" s="24">
        <v>41863</v>
      </c>
      <c r="C133" s="6" t="s">
        <v>63</v>
      </c>
      <c r="D133" s="5" t="str">
        <f>VLOOKUP($C133,$C$8:$E$46,2,FALSE)</f>
        <v>г</v>
      </c>
      <c r="E133" s="5">
        <f>VLOOKUP($C133,$C$8:$E$46,3,FALSE)</f>
        <v>17</v>
      </c>
      <c r="F133" s="5">
        <f t="shared" si="32"/>
        <v>221</v>
      </c>
      <c r="G133" s="5">
        <f t="shared" si="35"/>
        <v>17</v>
      </c>
      <c r="H133" s="5">
        <f t="shared" si="31"/>
        <v>204</v>
      </c>
      <c r="I133" s="18">
        <f t="shared" si="36"/>
        <v>425</v>
      </c>
    </row>
    <row r="134" spans="1:9" ht="12.75" hidden="1" outlineLevel="1">
      <c r="A134" s="3"/>
      <c r="B134" s="24">
        <v>41863</v>
      </c>
      <c r="C134" s="6" t="s">
        <v>36</v>
      </c>
      <c r="D134" s="5" t="str">
        <f>VLOOKUP($C134,$C$8:$E$46,2,FALSE)</f>
        <v>г</v>
      </c>
      <c r="E134" s="5">
        <f>VLOOKUP($C134,$C$8:$E$46,3,FALSE)</f>
        <v>25</v>
      </c>
      <c r="F134" s="5">
        <f t="shared" si="32"/>
        <v>325</v>
      </c>
      <c r="G134" s="5">
        <f t="shared" si="35"/>
        <v>25</v>
      </c>
      <c r="H134" s="5">
        <f t="shared" si="31"/>
        <v>300</v>
      </c>
      <c r="I134" s="18">
        <f t="shared" si="36"/>
        <v>625</v>
      </c>
    </row>
    <row r="135" spans="2:9" ht="12.75" hidden="1" outlineLevel="1">
      <c r="B135" s="24">
        <v>41863</v>
      </c>
      <c r="C135" s="6" t="s">
        <v>55</v>
      </c>
      <c r="D135" s="5" t="str">
        <f>VLOOKUP($C135,$C$8:$E$46,2,FALSE)</f>
        <v>г</v>
      </c>
      <c r="E135" s="5">
        <f>VLOOKUP($C135,$C$8:$E$46,3,FALSE)</f>
        <v>30</v>
      </c>
      <c r="F135" s="5">
        <f t="shared" si="32"/>
        <v>390</v>
      </c>
      <c r="G135" s="5">
        <f t="shared" si="35"/>
        <v>30</v>
      </c>
      <c r="H135" s="5">
        <f t="shared" si="31"/>
        <v>360</v>
      </c>
      <c r="I135" s="18">
        <f t="shared" si="36"/>
        <v>750</v>
      </c>
    </row>
    <row r="136" spans="2:9" ht="12.75" hidden="1" outlineLevel="1">
      <c r="B136" s="24">
        <v>41863</v>
      </c>
      <c r="C136" s="8" t="s">
        <v>61</v>
      </c>
      <c r="D136" s="5" t="str">
        <f>VLOOKUP($C136,$C$8:$E$46,2,FALSE)</f>
        <v>г</v>
      </c>
      <c r="E136" s="5">
        <f>VLOOKUP($C136,$C$8:$E$46,3,FALSE)</f>
        <v>40</v>
      </c>
      <c r="F136" s="5">
        <f t="shared" si="32"/>
        <v>520</v>
      </c>
      <c r="G136" s="5">
        <f t="shared" si="35"/>
        <v>40</v>
      </c>
      <c r="H136" s="5">
        <f t="shared" si="31"/>
        <v>480</v>
      </c>
      <c r="I136" s="18">
        <f t="shared" si="36"/>
        <v>1000</v>
      </c>
    </row>
    <row r="137" spans="1:9" ht="12.75" hidden="1" outlineLevel="1">
      <c r="A137" s="3"/>
      <c r="B137" s="24"/>
      <c r="F137" s="5">
        <f t="shared" si="32"/>
      </c>
      <c r="H137" s="5">
        <f t="shared" si="31"/>
      </c>
      <c r="I137" s="18"/>
    </row>
    <row r="138" spans="1:9" ht="12.75" hidden="1" outlineLevel="1">
      <c r="A138" s="3" t="s">
        <v>11</v>
      </c>
      <c r="B138" s="24">
        <v>41863</v>
      </c>
      <c r="C138" s="8" t="s">
        <v>148</v>
      </c>
      <c r="D138" s="5" t="str">
        <f>VLOOKUP($C138,$C$8:$E$46,2,FALSE)</f>
        <v>к</v>
      </c>
      <c r="E138" s="5">
        <f>VLOOKUP($C138,$C$8:$E$46,3,FALSE)</f>
        <v>80</v>
      </c>
      <c r="F138" s="5">
        <f t="shared" si="32"/>
        <v>1040</v>
      </c>
      <c r="G138" s="5">
        <f aca="true" t="shared" si="37" ref="G138:G144">IF(D138="к",E138*$H$3,IF(D138="г",E138*$H$4,"совсем ничего???"))</f>
        <v>32</v>
      </c>
      <c r="H138" s="5">
        <f t="shared" si="31"/>
        <v>384</v>
      </c>
      <c r="I138" s="18">
        <f aca="true" t="shared" si="38" ref="I138:I144">F138+H138</f>
        <v>1424</v>
      </c>
    </row>
    <row r="139" spans="1:10" ht="12.75" hidden="1" outlineLevel="1">
      <c r="A139" s="3" t="s">
        <v>12</v>
      </c>
      <c r="B139" s="24">
        <v>41863</v>
      </c>
      <c r="C139" s="6" t="s">
        <v>30</v>
      </c>
      <c r="D139" s="5" t="str">
        <f>VLOOKUP($C139,$C$8:$E$46,2,FALSE)</f>
        <v>к</v>
      </c>
      <c r="E139" s="5">
        <f>VLOOKUP($C139,$C$8:$E$46,3,FALSE)</f>
        <v>90</v>
      </c>
      <c r="F139" s="5">
        <f t="shared" si="32"/>
        <v>1170</v>
      </c>
      <c r="G139" s="5">
        <f t="shared" si="37"/>
        <v>36</v>
      </c>
      <c r="H139" s="5">
        <f t="shared" si="31"/>
        <v>432</v>
      </c>
      <c r="I139" s="18">
        <f t="shared" si="38"/>
        <v>1602</v>
      </c>
      <c r="J139" s="19"/>
    </row>
    <row r="140" spans="1:9" ht="12.75" hidden="1" outlineLevel="1">
      <c r="A140" s="3" t="s">
        <v>13</v>
      </c>
      <c r="B140" s="24">
        <v>41863</v>
      </c>
      <c r="C140" s="6" t="s">
        <v>35</v>
      </c>
      <c r="D140" s="5" t="str">
        <f>VLOOKUP($C140,$C$8:$E$46,2,FALSE)</f>
        <v>к</v>
      </c>
      <c r="E140" s="5">
        <f>VLOOKUP($C140,$C$8:$E$46,3,FALSE)</f>
        <v>25</v>
      </c>
      <c r="F140" s="5">
        <f t="shared" si="32"/>
        <v>325</v>
      </c>
      <c r="G140" s="5">
        <f t="shared" si="37"/>
        <v>10</v>
      </c>
      <c r="H140" s="5">
        <f t="shared" si="31"/>
        <v>120</v>
      </c>
      <c r="I140" s="18">
        <f t="shared" si="38"/>
        <v>445</v>
      </c>
    </row>
    <row r="141" spans="1:9" ht="12.75" hidden="1" outlineLevel="1">
      <c r="A141" s="3" t="s">
        <v>14</v>
      </c>
      <c r="B141" s="24">
        <v>41863</v>
      </c>
      <c r="C141" s="8" t="s">
        <v>37</v>
      </c>
      <c r="D141" s="5" t="str">
        <f>VLOOKUP($C141,$C$8:$E$46,2,FALSE)</f>
        <v>к</v>
      </c>
      <c r="E141" s="5">
        <f>VLOOKUP($C141,$C$8:$E$46,3,FALSE)</f>
        <v>3</v>
      </c>
      <c r="F141" s="5">
        <f t="shared" si="32"/>
        <v>39</v>
      </c>
      <c r="G141" s="5">
        <f t="shared" si="37"/>
        <v>1.2000000000000002</v>
      </c>
      <c r="H141" s="5">
        <f t="shared" si="31"/>
        <v>14.400000000000002</v>
      </c>
      <c r="I141" s="18">
        <f t="shared" si="38"/>
        <v>53.400000000000006</v>
      </c>
    </row>
    <row r="142" spans="1:9" ht="12.75" hidden="1" outlineLevel="1">
      <c r="A142" s="3"/>
      <c r="B142" s="24">
        <v>41863</v>
      </c>
      <c r="C142" s="8" t="s">
        <v>28</v>
      </c>
      <c r="D142" s="5" t="str">
        <f>VLOOKUP($C142,$C$8:$E$46,2,FALSE)</f>
        <v>г</v>
      </c>
      <c r="E142" s="5">
        <f>VLOOKUP($C142,$C$8:$E$46,3,FALSE)</f>
        <v>16</v>
      </c>
      <c r="F142" s="5">
        <f t="shared" si="32"/>
        <v>208</v>
      </c>
      <c r="G142" s="5">
        <f t="shared" si="37"/>
        <v>16</v>
      </c>
      <c r="H142" s="5">
        <f t="shared" si="31"/>
        <v>192</v>
      </c>
      <c r="I142" s="18">
        <f t="shared" si="38"/>
        <v>400</v>
      </c>
    </row>
    <row r="143" spans="2:10" ht="12.75" hidden="1" outlineLevel="1">
      <c r="B143" s="24">
        <v>41863</v>
      </c>
      <c r="C143" s="6" t="s">
        <v>62</v>
      </c>
      <c r="D143" s="5" t="str">
        <f>VLOOKUP($C143,$C$8:$E$46,2,FALSE)</f>
        <v>г</v>
      </c>
      <c r="E143" s="5">
        <f>VLOOKUP($C143,$C$8:$E$46,3,FALSE)</f>
        <v>48</v>
      </c>
      <c r="F143" s="5">
        <f t="shared" si="32"/>
        <v>624</v>
      </c>
      <c r="G143" s="5">
        <f t="shared" si="37"/>
        <v>48</v>
      </c>
      <c r="H143" s="5">
        <f t="shared" si="31"/>
        <v>576</v>
      </c>
      <c r="I143" s="18">
        <f t="shared" si="38"/>
        <v>1200</v>
      </c>
      <c r="J143" s="23"/>
    </row>
    <row r="144" spans="2:10" ht="12.75" hidden="1" outlineLevel="1">
      <c r="B144" s="24">
        <v>41863</v>
      </c>
      <c r="C144" s="6" t="s">
        <v>63</v>
      </c>
      <c r="D144" s="5" t="str">
        <f>VLOOKUP($C144,$C$8:$E$46,2,FALSE)</f>
        <v>г</v>
      </c>
      <c r="E144" s="5">
        <f>VLOOKUP($C144,$C$8:$E$46,3,FALSE)</f>
        <v>17</v>
      </c>
      <c r="F144" s="5">
        <f t="shared" si="32"/>
        <v>221</v>
      </c>
      <c r="G144" s="5">
        <f t="shared" si="37"/>
        <v>17</v>
      </c>
      <c r="H144" s="5">
        <f t="shared" si="31"/>
        <v>204</v>
      </c>
      <c r="I144" s="18">
        <f t="shared" si="38"/>
        <v>425</v>
      </c>
      <c r="J144" s="23"/>
    </row>
    <row r="145" spans="2:10" ht="12.75" hidden="1" outlineLevel="1">
      <c r="B145" s="24"/>
      <c r="C145" s="10"/>
      <c r="I145" s="18"/>
      <c r="J145" s="23"/>
    </row>
    <row r="146" spans="3:10" s="16" customFormat="1" ht="12.75" collapsed="1">
      <c r="C146" s="16" t="s">
        <v>195</v>
      </c>
      <c r="D146" s="39"/>
      <c r="E146" s="39"/>
      <c r="F146" s="39"/>
      <c r="G146" s="40"/>
      <c r="H146" s="39">
        <f aca="true" t="shared" si="39" ref="H146:H153">IF($B146="","",G146*H$2)</f>
      </c>
      <c r="I146" s="58"/>
      <c r="J146" s="22"/>
    </row>
    <row r="147" spans="1:9" ht="12.75" hidden="1" outlineLevel="1">
      <c r="A147" s="3" t="s">
        <v>1</v>
      </c>
      <c r="B147" s="24">
        <v>41864</v>
      </c>
      <c r="C147" s="6" t="s">
        <v>59</v>
      </c>
      <c r="D147" s="5" t="str">
        <f>VLOOKUP($C147,$C$8:$E$46,2,FALSE)</f>
        <v>к</v>
      </c>
      <c r="E147" s="5">
        <f>VLOOKUP($C147,$C$8:$E$46,3,FALSE)</f>
        <v>50</v>
      </c>
      <c r="F147" s="5">
        <f aca="true" t="shared" si="40" ref="F147:F153">IF($B147="","",E147*F$2)</f>
        <v>650</v>
      </c>
      <c r="G147" s="5">
        <f aca="true" t="shared" si="41" ref="G147:G153">IF(D147="к",E147*$H$3,IF(D147="г",E147*$H$4,"совсем ничего???"))</f>
        <v>20</v>
      </c>
      <c r="H147" s="5">
        <f t="shared" si="39"/>
        <v>240</v>
      </c>
      <c r="I147" s="18">
        <f aca="true" t="shared" si="42" ref="I147:I153">F147+H147</f>
        <v>890</v>
      </c>
    </row>
    <row r="148" spans="1:10" ht="12.75" hidden="1" outlineLevel="1">
      <c r="A148" s="3" t="s">
        <v>2</v>
      </c>
      <c r="B148" s="24">
        <v>41864</v>
      </c>
      <c r="C148" s="8" t="s">
        <v>39</v>
      </c>
      <c r="D148" s="5" t="str">
        <f>VLOOKUP($C148,$C$8:$E$46,2,FALSE)</f>
        <v>г</v>
      </c>
      <c r="E148" s="5">
        <f>VLOOKUP($C148,$C$8:$E$46,3,FALSE)</f>
        <v>38</v>
      </c>
      <c r="F148" s="5">
        <f t="shared" si="40"/>
        <v>494</v>
      </c>
      <c r="G148" s="5">
        <f t="shared" si="41"/>
        <v>38</v>
      </c>
      <c r="H148" s="5">
        <f t="shared" si="39"/>
        <v>456</v>
      </c>
      <c r="I148" s="18">
        <f t="shared" si="42"/>
        <v>950</v>
      </c>
      <c r="J148" s="38"/>
    </row>
    <row r="149" spans="1:9" ht="12.75" hidden="1" outlineLevel="1">
      <c r="A149" s="3" t="s">
        <v>3</v>
      </c>
      <c r="B149" s="24">
        <v>41864</v>
      </c>
      <c r="C149" s="6" t="s">
        <v>57</v>
      </c>
      <c r="D149" s="5" t="str">
        <f>VLOOKUP($C149,$C$8:$E$46,2,FALSE)</f>
        <v>г</v>
      </c>
      <c r="E149" s="5">
        <f>VLOOKUP($C149,$C$8:$E$46,3,FALSE)</f>
        <v>15</v>
      </c>
      <c r="F149" s="5">
        <f t="shared" si="40"/>
        <v>195</v>
      </c>
      <c r="G149" s="5">
        <f t="shared" si="41"/>
        <v>15</v>
      </c>
      <c r="H149" s="5">
        <f t="shared" si="39"/>
        <v>180</v>
      </c>
      <c r="I149" s="18">
        <f t="shared" si="42"/>
        <v>375</v>
      </c>
    </row>
    <row r="150" spans="1:9" ht="12.75" hidden="1" outlineLevel="1">
      <c r="A150" s="3" t="s">
        <v>4</v>
      </c>
      <c r="B150" s="24">
        <v>41864</v>
      </c>
      <c r="C150" s="6" t="s">
        <v>176</v>
      </c>
      <c r="D150" s="5" t="str">
        <f>VLOOKUP($C150,$C$8:$E$46,2,FALSE)</f>
        <v>к</v>
      </c>
      <c r="E150" s="5">
        <f>VLOOKUP($C150,$C$8:$E$46,3,FALSE)</f>
        <v>10</v>
      </c>
      <c r="F150" s="5">
        <f t="shared" si="40"/>
        <v>130</v>
      </c>
      <c r="G150" s="5">
        <f t="shared" si="41"/>
        <v>4</v>
      </c>
      <c r="H150" s="5">
        <f t="shared" si="39"/>
        <v>48</v>
      </c>
      <c r="I150" s="18">
        <f t="shared" si="42"/>
        <v>178</v>
      </c>
    </row>
    <row r="151" spans="1:9" ht="12.75" hidden="1" outlineLevel="1">
      <c r="A151" s="3" t="s">
        <v>5</v>
      </c>
      <c r="B151" s="24">
        <v>41864</v>
      </c>
      <c r="C151" s="6" t="s">
        <v>97</v>
      </c>
      <c r="D151" s="5" t="str">
        <f>VLOOKUP($C151,$C$8:$E$46,2,FALSE)</f>
        <v>к</v>
      </c>
      <c r="E151" s="5">
        <f>VLOOKUP($C151,$C$8:$E$46,3,FALSE)</f>
        <v>10</v>
      </c>
      <c r="F151" s="5">
        <f t="shared" si="40"/>
        <v>130</v>
      </c>
      <c r="G151" s="5">
        <f t="shared" si="41"/>
        <v>4</v>
      </c>
      <c r="H151" s="5">
        <f t="shared" si="39"/>
        <v>48</v>
      </c>
      <c r="I151" s="18">
        <f t="shared" si="42"/>
        <v>178</v>
      </c>
    </row>
    <row r="152" spans="1:9" ht="12.75" hidden="1" outlineLevel="1">
      <c r="A152" s="3" t="s">
        <v>2</v>
      </c>
      <c r="B152" s="24">
        <v>41864</v>
      </c>
      <c r="C152" s="6" t="s">
        <v>41</v>
      </c>
      <c r="D152" s="5" t="str">
        <f>VLOOKUP($C152,$C$8:$E$46,2,FALSE)</f>
        <v>г</v>
      </c>
      <c r="E152" s="5">
        <f>VLOOKUP($C152,$C$8:$E$46,3,FALSE)</f>
        <v>25</v>
      </c>
      <c r="F152" s="5">
        <f t="shared" si="40"/>
        <v>325</v>
      </c>
      <c r="G152" s="5">
        <f t="shared" si="41"/>
        <v>25</v>
      </c>
      <c r="H152" s="5">
        <f t="shared" si="39"/>
        <v>300</v>
      </c>
      <c r="I152" s="18">
        <f t="shared" si="42"/>
        <v>625</v>
      </c>
    </row>
    <row r="153" spans="1:9" ht="12.75" hidden="1" outlineLevel="1">
      <c r="A153" s="3" t="s">
        <v>6</v>
      </c>
      <c r="B153" s="24">
        <v>41864</v>
      </c>
      <c r="C153" s="8" t="s">
        <v>60</v>
      </c>
      <c r="D153" s="5" t="str">
        <f>VLOOKUP($C153,$C$8:$E$46,2,FALSE)</f>
        <v>г</v>
      </c>
      <c r="E153" s="5">
        <f>VLOOKUP($C153,$C$8:$E$46,3,FALSE)</f>
        <v>25</v>
      </c>
      <c r="F153" s="5">
        <f t="shared" si="40"/>
        <v>325</v>
      </c>
      <c r="G153" s="5">
        <f t="shared" si="41"/>
        <v>25</v>
      </c>
      <c r="H153" s="5">
        <f t="shared" si="39"/>
        <v>300</v>
      </c>
      <c r="I153" s="18">
        <f t="shared" si="42"/>
        <v>625</v>
      </c>
    </row>
    <row r="154" spans="1:9" ht="12.75" hidden="1" outlineLevel="1">
      <c r="A154" s="3"/>
      <c r="B154" s="24"/>
      <c r="C154" s="6"/>
      <c r="I154" s="18"/>
    </row>
    <row r="155" spans="1:10" ht="12.75" hidden="1" outlineLevel="1">
      <c r="A155" s="3" t="s">
        <v>7</v>
      </c>
      <c r="B155" s="24">
        <v>41864</v>
      </c>
      <c r="C155" s="6" t="s">
        <v>52</v>
      </c>
      <c r="D155" s="5" t="str">
        <f>VLOOKUP($C155,$C$8:$E$46,2,FALSE)</f>
        <v>к</v>
      </c>
      <c r="E155" s="5">
        <f>VLOOKUP($C155,$C$8:$E$46,3,FALSE)</f>
        <v>15</v>
      </c>
      <c r="F155" s="5">
        <f aca="true" t="shared" si="43" ref="F155:F172">IF($B155="","",E155*F$2)</f>
        <v>195</v>
      </c>
      <c r="G155" s="5">
        <f>IF(D155="к",E155*$H$3,IF(D155="г",E155*$H$4,"совсем ничего???"))</f>
        <v>6</v>
      </c>
      <c r="H155" s="5">
        <f aca="true" t="shared" si="44" ref="H155:H172">IF($B155="","",G155*H$2)</f>
        <v>72</v>
      </c>
      <c r="I155" s="18">
        <f>F155+H155</f>
        <v>267</v>
      </c>
      <c r="J155" s="42"/>
    </row>
    <row r="156" spans="1:9" ht="12.75" hidden="1" outlineLevel="1">
      <c r="A156" s="3" t="s">
        <v>8</v>
      </c>
      <c r="B156" s="24">
        <v>41864</v>
      </c>
      <c r="C156" s="6" t="s">
        <v>43</v>
      </c>
      <c r="D156" s="5" t="str">
        <f>VLOOKUP($C156,$C$8:$E$46,2,FALSE)</f>
        <v>к</v>
      </c>
      <c r="E156" s="5">
        <f>VLOOKUP($C156,$C$8:$E$46,3,FALSE)</f>
        <v>20</v>
      </c>
      <c r="F156" s="5">
        <f t="shared" si="43"/>
        <v>260</v>
      </c>
      <c r="G156" s="5">
        <f aca="true" t="shared" si="45" ref="G156:G164">IF(D156="к",E156*$H$3,IF(D156="г",E156*$H$4,"совсем ничего???"))</f>
        <v>8</v>
      </c>
      <c r="H156" s="5">
        <f t="shared" si="44"/>
        <v>96</v>
      </c>
      <c r="I156" s="18">
        <f aca="true" t="shared" si="46" ref="I156:I164">F156+H156</f>
        <v>356</v>
      </c>
    </row>
    <row r="157" spans="1:9" ht="12.75" hidden="1" outlineLevel="1">
      <c r="A157" s="3" t="s">
        <v>9</v>
      </c>
      <c r="B157" s="24">
        <v>41864</v>
      </c>
      <c r="C157" s="6" t="s">
        <v>111</v>
      </c>
      <c r="D157" s="5" t="str">
        <f>VLOOKUP($C157,$C$8:$E$46,2,FALSE)</f>
        <v>к</v>
      </c>
      <c r="E157" s="5">
        <f>VLOOKUP($C157,$C$8:$E$46,3,FALSE)</f>
        <v>8</v>
      </c>
      <c r="F157" s="5">
        <f t="shared" si="43"/>
        <v>104</v>
      </c>
      <c r="G157" s="5">
        <f t="shared" si="45"/>
        <v>3.2</v>
      </c>
      <c r="H157" s="5">
        <f t="shared" si="44"/>
        <v>38.400000000000006</v>
      </c>
      <c r="I157" s="18">
        <f t="shared" si="46"/>
        <v>142.4</v>
      </c>
    </row>
    <row r="158" spans="1:9" ht="12.75" hidden="1" outlineLevel="1">
      <c r="A158" s="3" t="s">
        <v>10</v>
      </c>
      <c r="B158" s="24">
        <v>41864</v>
      </c>
      <c r="C158" s="6" t="s">
        <v>118</v>
      </c>
      <c r="D158" s="5" t="str">
        <f>VLOOKUP($C158,$C$8:$E$46,2,FALSE)</f>
        <v>к</v>
      </c>
      <c r="E158" s="5">
        <f>VLOOKUP($C158,$C$8:$E$46,3,FALSE)</f>
        <v>2</v>
      </c>
      <c r="F158" s="5">
        <f t="shared" si="43"/>
        <v>26</v>
      </c>
      <c r="G158" s="5">
        <f t="shared" si="45"/>
        <v>0.8</v>
      </c>
      <c r="H158" s="5">
        <f t="shared" si="44"/>
        <v>9.600000000000001</v>
      </c>
      <c r="I158" s="18">
        <f t="shared" si="46"/>
        <v>35.6</v>
      </c>
    </row>
    <row r="159" spans="1:9" ht="12.75" hidden="1" outlineLevel="1">
      <c r="A159" s="3"/>
      <c r="B159" s="24">
        <v>41864</v>
      </c>
      <c r="C159" s="8" t="s">
        <v>113</v>
      </c>
      <c r="D159" s="5" t="str">
        <f>VLOOKUP($C159,$C$8:$E$46,2,FALSE)</f>
        <v>к</v>
      </c>
      <c r="E159" s="5">
        <f>VLOOKUP($C159,$C$8:$E$46,3,FALSE)</f>
        <v>8</v>
      </c>
      <c r="F159" s="5">
        <f t="shared" si="43"/>
        <v>104</v>
      </c>
      <c r="G159" s="5">
        <f t="shared" si="45"/>
        <v>3.2</v>
      </c>
      <c r="H159" s="5">
        <f t="shared" si="44"/>
        <v>38.400000000000006</v>
      </c>
      <c r="I159" s="18">
        <f t="shared" si="46"/>
        <v>142.4</v>
      </c>
    </row>
    <row r="160" spans="1:10" ht="12.75" hidden="1" outlineLevel="1">
      <c r="A160" s="3"/>
      <c r="B160" s="24">
        <v>41864</v>
      </c>
      <c r="C160" s="8" t="s">
        <v>42</v>
      </c>
      <c r="D160" s="5" t="str">
        <f>VLOOKUP($C160,$C$8:$E$46,2,FALSE)</f>
        <v>к</v>
      </c>
      <c r="E160" s="5">
        <f>VLOOKUP($C160,$C$8:$E$46,3,FALSE)</f>
        <v>50</v>
      </c>
      <c r="F160" s="5">
        <f t="shared" si="43"/>
        <v>650</v>
      </c>
      <c r="G160" s="5">
        <f t="shared" si="45"/>
        <v>20</v>
      </c>
      <c r="H160" s="5">
        <f t="shared" si="44"/>
        <v>240</v>
      </c>
      <c r="I160" s="18">
        <f t="shared" si="46"/>
        <v>890</v>
      </c>
      <c r="J160" s="42"/>
    </row>
    <row r="161" spans="1:9" ht="12.75" hidden="1" outlineLevel="1">
      <c r="A161" s="3"/>
      <c r="B161" s="24">
        <v>41864</v>
      </c>
      <c r="C161" s="6" t="s">
        <v>63</v>
      </c>
      <c r="D161" s="5" t="str">
        <f>VLOOKUP($C161,$C$8:$E$46,2,FALSE)</f>
        <v>г</v>
      </c>
      <c r="E161" s="5">
        <f>VLOOKUP($C161,$C$8:$E$46,3,FALSE)</f>
        <v>17</v>
      </c>
      <c r="F161" s="5">
        <f t="shared" si="43"/>
        <v>221</v>
      </c>
      <c r="G161" s="5">
        <f t="shared" si="45"/>
        <v>17</v>
      </c>
      <c r="H161" s="5">
        <f t="shared" si="44"/>
        <v>204</v>
      </c>
      <c r="I161" s="18">
        <f t="shared" si="46"/>
        <v>425</v>
      </c>
    </row>
    <row r="162" spans="1:9" ht="12.75" hidden="1" outlineLevel="1">
      <c r="A162" s="3"/>
      <c r="B162" s="24">
        <v>41864</v>
      </c>
      <c r="C162" s="6" t="s">
        <v>36</v>
      </c>
      <c r="D162" s="5" t="str">
        <f>VLOOKUP($C162,$C$8:$E$46,2,FALSE)</f>
        <v>г</v>
      </c>
      <c r="E162" s="5">
        <f>VLOOKUP($C162,$C$8:$E$46,3,FALSE)</f>
        <v>25</v>
      </c>
      <c r="F162" s="5">
        <f t="shared" si="43"/>
        <v>325</v>
      </c>
      <c r="G162" s="5">
        <f t="shared" si="45"/>
        <v>25</v>
      </c>
      <c r="H162" s="5">
        <f t="shared" si="44"/>
        <v>300</v>
      </c>
      <c r="I162" s="18">
        <f t="shared" si="46"/>
        <v>625</v>
      </c>
    </row>
    <row r="163" spans="1:9" ht="12.75" hidden="1" outlineLevel="1">
      <c r="A163" s="3"/>
      <c r="B163" s="24">
        <v>41864</v>
      </c>
      <c r="C163" s="6" t="s">
        <v>55</v>
      </c>
      <c r="D163" s="5" t="str">
        <f>VLOOKUP($C163,$C$8:$E$46,2,FALSE)</f>
        <v>г</v>
      </c>
      <c r="E163" s="5">
        <f>VLOOKUP($C163,$C$8:$E$46,3,FALSE)</f>
        <v>30</v>
      </c>
      <c r="F163" s="5">
        <f t="shared" si="43"/>
        <v>390</v>
      </c>
      <c r="G163" s="5">
        <f t="shared" si="45"/>
        <v>30</v>
      </c>
      <c r="H163" s="5">
        <f t="shared" si="44"/>
        <v>360</v>
      </c>
      <c r="I163" s="18">
        <f t="shared" si="46"/>
        <v>750</v>
      </c>
    </row>
    <row r="164" spans="2:9" ht="12.75" hidden="1" outlineLevel="1">
      <c r="B164" s="24">
        <v>41864</v>
      </c>
      <c r="C164" s="8" t="s">
        <v>61</v>
      </c>
      <c r="D164" s="5" t="str">
        <f>VLOOKUP($C164,$C$8:$E$46,2,FALSE)</f>
        <v>г</v>
      </c>
      <c r="E164" s="5">
        <f>VLOOKUP($C164,$C$8:$E$46,3,FALSE)</f>
        <v>40</v>
      </c>
      <c r="F164" s="5">
        <f t="shared" si="43"/>
        <v>520</v>
      </c>
      <c r="G164" s="5">
        <f t="shared" si="45"/>
        <v>40</v>
      </c>
      <c r="H164" s="5">
        <f t="shared" si="44"/>
        <v>480</v>
      </c>
      <c r="I164" s="18">
        <f t="shared" si="46"/>
        <v>1000</v>
      </c>
    </row>
    <row r="165" spans="2:9" ht="12.75" hidden="1" outlineLevel="1">
      <c r="B165" s="24"/>
      <c r="F165" s="5">
        <f t="shared" si="43"/>
      </c>
      <c r="H165" s="5">
        <f t="shared" si="44"/>
      </c>
      <c r="I165" s="18"/>
    </row>
    <row r="166" spans="1:9" ht="12.75" hidden="1" outlineLevel="1">
      <c r="A166" s="3" t="s">
        <v>11</v>
      </c>
      <c r="B166" s="24">
        <v>41864</v>
      </c>
      <c r="C166" s="8" t="s">
        <v>103</v>
      </c>
      <c r="D166" s="5" t="str">
        <f>VLOOKUP($C166,$C$8:$E$46,2,FALSE)</f>
        <v>к</v>
      </c>
      <c r="E166" s="5">
        <f>VLOOKUP($C166,$C$8:$E$46,3,FALSE)</f>
        <v>80</v>
      </c>
      <c r="F166" s="5">
        <f t="shared" si="43"/>
        <v>1040</v>
      </c>
      <c r="G166" s="5">
        <f aca="true" t="shared" si="47" ref="G166:G172">IF(D166="к",E166*$H$3,IF(D166="г",E166*$H$4,"совсем ничего???"))</f>
        <v>32</v>
      </c>
      <c r="H166" s="5">
        <f t="shared" si="44"/>
        <v>384</v>
      </c>
      <c r="I166" s="18">
        <f aca="true" t="shared" si="48" ref="I166:I172">F166+H166</f>
        <v>1424</v>
      </c>
    </row>
    <row r="167" spans="1:10" ht="12.75" hidden="1" outlineLevel="1">
      <c r="A167" s="3" t="s">
        <v>12</v>
      </c>
      <c r="B167" s="24">
        <v>41864</v>
      </c>
      <c r="C167" s="6" t="s">
        <v>30</v>
      </c>
      <c r="D167" s="5" t="str">
        <f>VLOOKUP($C167,$C$8:$E$46,2,FALSE)</f>
        <v>к</v>
      </c>
      <c r="E167" s="5">
        <f>VLOOKUP($C167,$C$8:$E$46,3,FALSE)</f>
        <v>90</v>
      </c>
      <c r="F167" s="5">
        <f t="shared" si="43"/>
        <v>1170</v>
      </c>
      <c r="G167" s="5">
        <f t="shared" si="47"/>
        <v>36</v>
      </c>
      <c r="H167" s="5">
        <f t="shared" si="44"/>
        <v>432</v>
      </c>
      <c r="I167" s="18">
        <f t="shared" si="48"/>
        <v>1602</v>
      </c>
      <c r="J167" s="19"/>
    </row>
    <row r="168" spans="1:9" ht="12.75" hidden="1" outlineLevel="1">
      <c r="A168" s="3" t="s">
        <v>13</v>
      </c>
      <c r="B168" s="24">
        <v>41864</v>
      </c>
      <c r="C168" s="6" t="s">
        <v>35</v>
      </c>
      <c r="D168" s="5" t="str">
        <f>VLOOKUP($C168,$C$8:$E$46,2,FALSE)</f>
        <v>к</v>
      </c>
      <c r="E168" s="5">
        <f>VLOOKUP($C168,$C$8:$E$46,3,FALSE)</f>
        <v>25</v>
      </c>
      <c r="F168" s="5">
        <f t="shared" si="43"/>
        <v>325</v>
      </c>
      <c r="G168" s="5">
        <f t="shared" si="47"/>
        <v>10</v>
      </c>
      <c r="H168" s="5">
        <f t="shared" si="44"/>
        <v>120</v>
      </c>
      <c r="I168" s="18">
        <f t="shared" si="48"/>
        <v>445</v>
      </c>
    </row>
    <row r="169" spans="1:9" ht="12.75" hidden="1" outlineLevel="1">
      <c r="A169" s="3" t="s">
        <v>14</v>
      </c>
      <c r="B169" s="24">
        <v>41864</v>
      </c>
      <c r="C169" s="8" t="s">
        <v>37</v>
      </c>
      <c r="D169" s="5" t="str">
        <f>VLOOKUP($C169,$C$8:$E$46,2,FALSE)</f>
        <v>к</v>
      </c>
      <c r="E169" s="5">
        <f>VLOOKUP($C169,$C$8:$E$46,3,FALSE)</f>
        <v>3</v>
      </c>
      <c r="F169" s="5">
        <f t="shared" si="43"/>
        <v>39</v>
      </c>
      <c r="G169" s="5">
        <f t="shared" si="47"/>
        <v>1.2000000000000002</v>
      </c>
      <c r="H169" s="5">
        <f t="shared" si="44"/>
        <v>14.400000000000002</v>
      </c>
      <c r="I169" s="18">
        <f t="shared" si="48"/>
        <v>53.400000000000006</v>
      </c>
    </row>
    <row r="170" spans="1:9" ht="12.75" hidden="1" outlineLevel="1">
      <c r="A170" s="3"/>
      <c r="B170" s="24">
        <v>41864</v>
      </c>
      <c r="C170" s="8" t="s">
        <v>28</v>
      </c>
      <c r="D170" s="5" t="str">
        <f>VLOOKUP($C170,$C$8:$E$46,2,FALSE)</f>
        <v>г</v>
      </c>
      <c r="E170" s="5">
        <f>VLOOKUP($C170,$C$8:$E$46,3,FALSE)</f>
        <v>16</v>
      </c>
      <c r="F170" s="5">
        <f t="shared" si="43"/>
        <v>208</v>
      </c>
      <c r="G170" s="5">
        <f t="shared" si="47"/>
        <v>16</v>
      </c>
      <c r="H170" s="5">
        <f t="shared" si="44"/>
        <v>192</v>
      </c>
      <c r="I170" s="18">
        <f t="shared" si="48"/>
        <v>400</v>
      </c>
    </row>
    <row r="171" spans="1:10" ht="12.75" hidden="1" outlineLevel="1">
      <c r="A171" s="3"/>
      <c r="B171" s="24">
        <v>41864</v>
      </c>
      <c r="C171" s="6" t="s">
        <v>62</v>
      </c>
      <c r="D171" s="5" t="str">
        <f>VLOOKUP($C171,$C$8:$E$46,2,FALSE)</f>
        <v>г</v>
      </c>
      <c r="E171" s="5">
        <f>VLOOKUP($C171,$C$8:$E$46,3,FALSE)</f>
        <v>48</v>
      </c>
      <c r="F171" s="5">
        <f t="shared" si="43"/>
        <v>624</v>
      </c>
      <c r="G171" s="5">
        <f t="shared" si="47"/>
        <v>48</v>
      </c>
      <c r="H171" s="5">
        <f t="shared" si="44"/>
        <v>576</v>
      </c>
      <c r="I171" s="18">
        <f t="shared" si="48"/>
        <v>1200</v>
      </c>
      <c r="J171" s="23"/>
    </row>
    <row r="172" spans="1:10" ht="12.75" hidden="1" outlineLevel="1">
      <c r="A172" s="3"/>
      <c r="B172" s="24">
        <v>41864</v>
      </c>
      <c r="C172" s="6" t="s">
        <v>63</v>
      </c>
      <c r="D172" s="5" t="str">
        <f>VLOOKUP($C172,$C$8:$E$46,2,FALSE)</f>
        <v>г</v>
      </c>
      <c r="E172" s="5">
        <f>VLOOKUP($C172,$C$8:$E$46,3,FALSE)</f>
        <v>17</v>
      </c>
      <c r="F172" s="5">
        <f t="shared" si="43"/>
        <v>221</v>
      </c>
      <c r="G172" s="5">
        <f t="shared" si="47"/>
        <v>17</v>
      </c>
      <c r="H172" s="5">
        <f t="shared" si="44"/>
        <v>204</v>
      </c>
      <c r="I172" s="18">
        <f t="shared" si="48"/>
        <v>425</v>
      </c>
      <c r="J172" s="23"/>
    </row>
    <row r="173" spans="1:9" ht="12.75" hidden="1" outlineLevel="1">
      <c r="A173" s="3"/>
      <c r="B173" s="24"/>
      <c r="C173" s="12"/>
      <c r="I173" s="18"/>
    </row>
    <row r="174" spans="3:10" s="16" customFormat="1" ht="12.75" collapsed="1">
      <c r="C174" s="16" t="s">
        <v>196</v>
      </c>
      <c r="D174" s="39"/>
      <c r="E174" s="39"/>
      <c r="F174" s="39"/>
      <c r="G174" s="40"/>
      <c r="H174" s="39">
        <f aca="true" t="shared" si="49" ref="H174:H181">IF($B174="","",G174*H$2)</f>
      </c>
      <c r="I174" s="58"/>
      <c r="J174" s="22"/>
    </row>
    <row r="175" spans="1:9" ht="12.75" hidden="1" outlineLevel="1">
      <c r="A175" s="3" t="s">
        <v>1</v>
      </c>
      <c r="B175" s="24">
        <v>41865</v>
      </c>
      <c r="C175" s="6" t="s">
        <v>38</v>
      </c>
      <c r="D175" s="5" t="str">
        <f>VLOOKUP($C175,$C$8:$E$46,2,FALSE)</f>
        <v>к</v>
      </c>
      <c r="E175" s="5">
        <f>VLOOKUP($C175,$C$8:$E$46,3,FALSE)</f>
        <v>60</v>
      </c>
      <c r="F175" s="5">
        <f aca="true" t="shared" si="50" ref="F175:F181">IF($B175="","",E175*F$2)</f>
        <v>780</v>
      </c>
      <c r="G175" s="5">
        <f aca="true" t="shared" si="51" ref="G175:G181">IF(D175="к",E175*$H$3,IF(D175="г",E175*$H$4,"совсем ничего???"))</f>
        <v>24</v>
      </c>
      <c r="H175" s="5">
        <f t="shared" si="49"/>
        <v>288</v>
      </c>
      <c r="I175" s="18">
        <f aca="true" t="shared" si="52" ref="I175:I181">F175+H175</f>
        <v>1068</v>
      </c>
    </row>
    <row r="176" spans="1:9" ht="12.75" hidden="1" outlineLevel="1">
      <c r="A176" s="3" t="s">
        <v>2</v>
      </c>
      <c r="B176" s="24">
        <v>41865</v>
      </c>
      <c r="C176" s="8" t="s">
        <v>39</v>
      </c>
      <c r="D176" s="5" t="str">
        <f>VLOOKUP($C176,$C$8:$E$46,2,FALSE)</f>
        <v>г</v>
      </c>
      <c r="E176" s="5">
        <f>VLOOKUP($C176,$C$8:$E$46,3,FALSE)</f>
        <v>38</v>
      </c>
      <c r="F176" s="5">
        <f t="shared" si="50"/>
        <v>494</v>
      </c>
      <c r="G176" s="5">
        <f t="shared" si="51"/>
        <v>38</v>
      </c>
      <c r="H176" s="5">
        <f t="shared" si="49"/>
        <v>456</v>
      </c>
      <c r="I176" s="18">
        <f t="shared" si="52"/>
        <v>950</v>
      </c>
    </row>
    <row r="177" spans="1:10" ht="12.75" hidden="1" outlineLevel="1">
      <c r="A177" s="3" t="s">
        <v>3</v>
      </c>
      <c r="B177" s="24">
        <v>41865</v>
      </c>
      <c r="C177" s="6" t="s">
        <v>57</v>
      </c>
      <c r="D177" s="5" t="str">
        <f>VLOOKUP($C177,$C$8:$E$46,2,FALSE)</f>
        <v>г</v>
      </c>
      <c r="E177" s="5">
        <f>VLOOKUP($C177,$C$8:$E$46,3,FALSE)</f>
        <v>15</v>
      </c>
      <c r="F177" s="5">
        <f t="shared" si="50"/>
        <v>195</v>
      </c>
      <c r="G177" s="5">
        <f t="shared" si="51"/>
        <v>15</v>
      </c>
      <c r="H177" s="5">
        <f t="shared" si="49"/>
        <v>180</v>
      </c>
      <c r="I177" s="18">
        <f t="shared" si="52"/>
        <v>375</v>
      </c>
      <c r="J177" s="4"/>
    </row>
    <row r="178" spans="1:9" ht="12.75" hidden="1" outlineLevel="1">
      <c r="A178" s="3" t="s">
        <v>4</v>
      </c>
      <c r="B178" s="24">
        <v>41865</v>
      </c>
      <c r="C178" s="6" t="s">
        <v>176</v>
      </c>
      <c r="D178" s="5" t="str">
        <f>VLOOKUP($C178,$C$8:$E$46,2,FALSE)</f>
        <v>к</v>
      </c>
      <c r="E178" s="5">
        <f>VLOOKUP($C178,$C$8:$E$46,3,FALSE)</f>
        <v>10</v>
      </c>
      <c r="F178" s="5">
        <f t="shared" si="50"/>
        <v>130</v>
      </c>
      <c r="G178" s="5">
        <f t="shared" si="51"/>
        <v>4</v>
      </c>
      <c r="H178" s="5">
        <f t="shared" si="49"/>
        <v>48</v>
      </c>
      <c r="I178" s="18">
        <f t="shared" si="52"/>
        <v>178</v>
      </c>
    </row>
    <row r="179" spans="1:9" ht="12.75" hidden="1" outlineLevel="1">
      <c r="A179" s="3" t="s">
        <v>5</v>
      </c>
      <c r="B179" s="24">
        <v>41865</v>
      </c>
      <c r="C179" s="6" t="s">
        <v>97</v>
      </c>
      <c r="D179" s="5" t="str">
        <f>VLOOKUP($C179,$C$8:$E$46,2,FALSE)</f>
        <v>к</v>
      </c>
      <c r="E179" s="5">
        <f>VLOOKUP($C179,$C$8:$E$46,3,FALSE)</f>
        <v>10</v>
      </c>
      <c r="F179" s="5">
        <f t="shared" si="50"/>
        <v>130</v>
      </c>
      <c r="G179" s="5">
        <f t="shared" si="51"/>
        <v>4</v>
      </c>
      <c r="H179" s="5">
        <f t="shared" si="49"/>
        <v>48</v>
      </c>
      <c r="I179" s="18">
        <f t="shared" si="52"/>
        <v>178</v>
      </c>
    </row>
    <row r="180" spans="1:9" ht="12.75" hidden="1" outlineLevel="1">
      <c r="A180" s="3" t="s">
        <v>2</v>
      </c>
      <c r="B180" s="24">
        <v>41865</v>
      </c>
      <c r="C180" s="6" t="s">
        <v>41</v>
      </c>
      <c r="D180" s="5" t="str">
        <f>VLOOKUP($C180,$C$8:$E$46,2,FALSE)</f>
        <v>г</v>
      </c>
      <c r="E180" s="5">
        <f>VLOOKUP($C180,$C$8:$E$46,3,FALSE)</f>
        <v>25</v>
      </c>
      <c r="F180" s="5">
        <f t="shared" si="50"/>
        <v>325</v>
      </c>
      <c r="G180" s="5">
        <f t="shared" si="51"/>
        <v>25</v>
      </c>
      <c r="H180" s="5">
        <f t="shared" si="49"/>
        <v>300</v>
      </c>
      <c r="I180" s="18">
        <f t="shared" si="52"/>
        <v>625</v>
      </c>
    </row>
    <row r="181" spans="1:9" ht="12.75" hidden="1" outlineLevel="1">
      <c r="A181" s="3" t="s">
        <v>6</v>
      </c>
      <c r="B181" s="24">
        <v>41865</v>
      </c>
      <c r="C181" s="8" t="s">
        <v>60</v>
      </c>
      <c r="D181" s="5" t="str">
        <f>VLOOKUP($C181,$C$8:$E$46,2,FALSE)</f>
        <v>г</v>
      </c>
      <c r="E181" s="5">
        <f>VLOOKUP($C181,$C$8:$E$46,3,FALSE)</f>
        <v>25</v>
      </c>
      <c r="F181" s="5">
        <f t="shared" si="50"/>
        <v>325</v>
      </c>
      <c r="G181" s="5">
        <f t="shared" si="51"/>
        <v>25</v>
      </c>
      <c r="H181" s="5">
        <f t="shared" si="49"/>
        <v>300</v>
      </c>
      <c r="I181" s="18">
        <f t="shared" si="52"/>
        <v>625</v>
      </c>
    </row>
    <row r="182" spans="1:9" ht="12.75" hidden="1" outlineLevel="1">
      <c r="A182" s="3"/>
      <c r="B182" s="24"/>
      <c r="C182" s="6"/>
      <c r="I182" s="18"/>
    </row>
    <row r="183" spans="1:10" ht="12.75" hidden="1" outlineLevel="1">
      <c r="A183" s="3" t="s">
        <v>7</v>
      </c>
      <c r="B183" s="24">
        <v>41865</v>
      </c>
      <c r="C183" s="6" t="s">
        <v>52</v>
      </c>
      <c r="D183" s="5" t="str">
        <f>VLOOKUP($C183,$C$8:$E$46,2,FALSE)</f>
        <v>к</v>
      </c>
      <c r="E183" s="5">
        <f>VLOOKUP($C183,$C$8:$E$46,3,FALSE)</f>
        <v>15</v>
      </c>
      <c r="F183" s="5">
        <f aca="true" t="shared" si="53" ref="F183:F200">IF($B183="","",E183*F$2)</f>
        <v>195</v>
      </c>
      <c r="G183" s="5">
        <f>IF(D183="к",E183*$H$3,IF(D183="г",E183*$H$4,"совсем ничего???"))</f>
        <v>6</v>
      </c>
      <c r="H183" s="5">
        <f aca="true" t="shared" si="54" ref="H183:H200">IF($B183="","",G183*H$2)</f>
        <v>72</v>
      </c>
      <c r="I183" s="18">
        <f>F183+H183</f>
        <v>267</v>
      </c>
      <c r="J183" s="42"/>
    </row>
    <row r="184" spans="1:9" ht="12.75" hidden="1" outlineLevel="1">
      <c r="A184" s="3" t="s">
        <v>8</v>
      </c>
      <c r="B184" s="24">
        <v>41865</v>
      </c>
      <c r="C184" s="6" t="s">
        <v>99</v>
      </c>
      <c r="D184" s="5" t="str">
        <f>VLOOKUP($C184,$C$8:$E$46,2,FALSE)</f>
        <v>к</v>
      </c>
      <c r="E184" s="5">
        <f>VLOOKUP($C184,$C$8:$E$46,3,FALSE)</f>
        <v>20</v>
      </c>
      <c r="F184" s="5">
        <f t="shared" si="53"/>
        <v>260</v>
      </c>
      <c r="G184" s="5">
        <f aca="true" t="shared" si="55" ref="G184:G192">IF(D184="к",E184*$H$3,IF(D184="г",E184*$H$4,"совсем ничего???"))</f>
        <v>8</v>
      </c>
      <c r="H184" s="5">
        <f t="shared" si="54"/>
        <v>96</v>
      </c>
      <c r="I184" s="18">
        <f aca="true" t="shared" si="56" ref="I184:I192">F184+H184</f>
        <v>356</v>
      </c>
    </row>
    <row r="185" spans="1:9" ht="12.75" hidden="1" outlineLevel="1">
      <c r="A185" s="3" t="s">
        <v>9</v>
      </c>
      <c r="B185" s="24">
        <v>41865</v>
      </c>
      <c r="C185" s="6" t="s">
        <v>111</v>
      </c>
      <c r="D185" s="5" t="str">
        <f>VLOOKUP($C185,$C$8:$E$46,2,FALSE)</f>
        <v>к</v>
      </c>
      <c r="E185" s="5">
        <f>VLOOKUP($C185,$C$8:$E$46,3,FALSE)</f>
        <v>8</v>
      </c>
      <c r="F185" s="5">
        <f t="shared" si="53"/>
        <v>104</v>
      </c>
      <c r="G185" s="5">
        <f t="shared" si="55"/>
        <v>3.2</v>
      </c>
      <c r="H185" s="5">
        <f t="shared" si="54"/>
        <v>38.400000000000006</v>
      </c>
      <c r="I185" s="18">
        <f t="shared" si="56"/>
        <v>142.4</v>
      </c>
    </row>
    <row r="186" spans="1:9" ht="12.75" hidden="1" outlineLevel="1">
      <c r="A186" s="3" t="s">
        <v>10</v>
      </c>
      <c r="B186" s="24">
        <v>41865</v>
      </c>
      <c r="C186" s="6" t="s">
        <v>118</v>
      </c>
      <c r="D186" s="5" t="str">
        <f>VLOOKUP($C186,$C$8:$E$46,2,FALSE)</f>
        <v>к</v>
      </c>
      <c r="E186" s="5">
        <f>VLOOKUP($C186,$C$8:$E$46,3,FALSE)</f>
        <v>2</v>
      </c>
      <c r="F186" s="5">
        <f t="shared" si="53"/>
        <v>26</v>
      </c>
      <c r="G186" s="5">
        <f t="shared" si="55"/>
        <v>0.8</v>
      </c>
      <c r="H186" s="5">
        <f t="shared" si="54"/>
        <v>9.600000000000001</v>
      </c>
      <c r="I186" s="18">
        <f t="shared" si="56"/>
        <v>35.6</v>
      </c>
    </row>
    <row r="187" spans="1:9" ht="12.75" hidden="1" outlineLevel="1">
      <c r="A187" s="3"/>
      <c r="B187" s="24">
        <v>41865</v>
      </c>
      <c r="C187" s="8" t="s">
        <v>113</v>
      </c>
      <c r="D187" s="5" t="str">
        <f>VLOOKUP($C187,$C$8:$E$46,2,FALSE)</f>
        <v>к</v>
      </c>
      <c r="E187" s="5">
        <f>VLOOKUP($C187,$C$8:$E$46,3,FALSE)</f>
        <v>8</v>
      </c>
      <c r="F187" s="5">
        <f t="shared" si="53"/>
        <v>104</v>
      </c>
      <c r="G187" s="5">
        <f t="shared" si="55"/>
        <v>3.2</v>
      </c>
      <c r="H187" s="5">
        <f t="shared" si="54"/>
        <v>38.400000000000006</v>
      </c>
      <c r="I187" s="18">
        <f t="shared" si="56"/>
        <v>142.4</v>
      </c>
    </row>
    <row r="188" spans="1:10" ht="12.75" hidden="1" outlineLevel="1">
      <c r="A188" s="3"/>
      <c r="B188" s="24">
        <v>41865</v>
      </c>
      <c r="C188" s="8" t="s">
        <v>42</v>
      </c>
      <c r="D188" s="5" t="str">
        <f>VLOOKUP($C188,$C$8:$E$46,2,FALSE)</f>
        <v>к</v>
      </c>
      <c r="E188" s="5">
        <f>VLOOKUP($C188,$C$8:$E$46,3,FALSE)</f>
        <v>50</v>
      </c>
      <c r="F188" s="5">
        <f t="shared" si="53"/>
        <v>650</v>
      </c>
      <c r="G188" s="5">
        <f t="shared" si="55"/>
        <v>20</v>
      </c>
      <c r="H188" s="5">
        <f t="shared" si="54"/>
        <v>240</v>
      </c>
      <c r="I188" s="18">
        <f t="shared" si="56"/>
        <v>890</v>
      </c>
      <c r="J188" s="42"/>
    </row>
    <row r="189" spans="1:9" ht="12.75" hidden="1" outlineLevel="1">
      <c r="A189" s="3"/>
      <c r="B189" s="24">
        <v>41865</v>
      </c>
      <c r="C189" s="6" t="s">
        <v>63</v>
      </c>
      <c r="D189" s="5" t="str">
        <f>VLOOKUP($C189,$C$8:$E$46,2,FALSE)</f>
        <v>г</v>
      </c>
      <c r="E189" s="5">
        <f>VLOOKUP($C189,$C$8:$E$46,3,FALSE)</f>
        <v>17</v>
      </c>
      <c r="F189" s="5">
        <f t="shared" si="53"/>
        <v>221</v>
      </c>
      <c r="G189" s="5">
        <f t="shared" si="55"/>
        <v>17</v>
      </c>
      <c r="H189" s="5">
        <f t="shared" si="54"/>
        <v>204</v>
      </c>
      <c r="I189" s="18">
        <f t="shared" si="56"/>
        <v>425</v>
      </c>
    </row>
    <row r="190" spans="1:9" ht="12.75" hidden="1" outlineLevel="1">
      <c r="A190" s="3"/>
      <c r="B190" s="24">
        <v>41865</v>
      </c>
      <c r="C190" s="6" t="s">
        <v>36</v>
      </c>
      <c r="D190" s="5" t="str">
        <f>VLOOKUP($C190,$C$8:$E$46,2,FALSE)</f>
        <v>г</v>
      </c>
      <c r="E190" s="5">
        <f>VLOOKUP($C190,$C$8:$E$46,3,FALSE)</f>
        <v>25</v>
      </c>
      <c r="F190" s="5">
        <f t="shared" si="53"/>
        <v>325</v>
      </c>
      <c r="G190" s="5">
        <f t="shared" si="55"/>
        <v>25</v>
      </c>
      <c r="H190" s="5">
        <f t="shared" si="54"/>
        <v>300</v>
      </c>
      <c r="I190" s="18">
        <f t="shared" si="56"/>
        <v>625</v>
      </c>
    </row>
    <row r="191" spans="1:9" ht="12.75" hidden="1" outlineLevel="1">
      <c r="A191" s="3"/>
      <c r="B191" s="24">
        <v>41865</v>
      </c>
      <c r="C191" s="6" t="s">
        <v>55</v>
      </c>
      <c r="D191" s="5" t="str">
        <f>VLOOKUP($C191,$C$8:$E$46,2,FALSE)</f>
        <v>г</v>
      </c>
      <c r="E191" s="5">
        <f>VLOOKUP($C191,$C$8:$E$46,3,FALSE)</f>
        <v>30</v>
      </c>
      <c r="F191" s="5">
        <f t="shared" si="53"/>
        <v>390</v>
      </c>
      <c r="G191" s="5">
        <f t="shared" si="55"/>
        <v>30</v>
      </c>
      <c r="H191" s="5">
        <f t="shared" si="54"/>
        <v>360</v>
      </c>
      <c r="I191" s="18">
        <f t="shared" si="56"/>
        <v>750</v>
      </c>
    </row>
    <row r="192" spans="2:9" ht="12.75" hidden="1" outlineLevel="1">
      <c r="B192" s="24">
        <v>41865</v>
      </c>
      <c r="C192" s="8" t="s">
        <v>61</v>
      </c>
      <c r="D192" s="5" t="str">
        <f>VLOOKUP($C192,$C$8:$E$46,2,FALSE)</f>
        <v>г</v>
      </c>
      <c r="E192" s="5">
        <f>VLOOKUP($C192,$C$8:$E$46,3,FALSE)</f>
        <v>40</v>
      </c>
      <c r="F192" s="5">
        <f t="shared" si="53"/>
        <v>520</v>
      </c>
      <c r="G192" s="5">
        <f t="shared" si="55"/>
        <v>40</v>
      </c>
      <c r="H192" s="5">
        <f t="shared" si="54"/>
        <v>480</v>
      </c>
      <c r="I192" s="18">
        <f t="shared" si="56"/>
        <v>1000</v>
      </c>
    </row>
    <row r="193" spans="2:9" ht="12.75" hidden="1" outlineLevel="1">
      <c r="B193" s="24"/>
      <c r="F193" s="5">
        <f t="shared" si="53"/>
      </c>
      <c r="H193" s="5">
        <f t="shared" si="54"/>
      </c>
      <c r="I193" s="18"/>
    </row>
    <row r="194" spans="1:9" ht="12.75" hidden="1" outlineLevel="1">
      <c r="A194" s="3" t="s">
        <v>11</v>
      </c>
      <c r="B194" s="24">
        <v>41865</v>
      </c>
      <c r="C194" s="8" t="s">
        <v>29</v>
      </c>
      <c r="D194" s="5" t="str">
        <f>VLOOKUP($C194,$C$8:$E$46,2,FALSE)</f>
        <v>к</v>
      </c>
      <c r="E194" s="5">
        <f>VLOOKUP($C194,$C$8:$E$46,3,FALSE)</f>
        <v>80</v>
      </c>
      <c r="F194" s="5">
        <f t="shared" si="53"/>
        <v>1040</v>
      </c>
      <c r="G194" s="5">
        <f aca="true" t="shared" si="57" ref="G194:G200">IF(D194="к",E194*$H$3,IF(D194="г",E194*$H$4,"совсем ничего???"))</f>
        <v>32</v>
      </c>
      <c r="H194" s="5">
        <f t="shared" si="54"/>
        <v>384</v>
      </c>
      <c r="I194" s="18">
        <f aca="true" t="shared" si="58" ref="I194:I200">F194+H194</f>
        <v>1424</v>
      </c>
    </row>
    <row r="195" spans="1:9" ht="12.75" hidden="1" outlineLevel="1">
      <c r="A195" s="3" t="s">
        <v>12</v>
      </c>
      <c r="B195" s="24">
        <v>41865</v>
      </c>
      <c r="C195" s="6" t="s">
        <v>30</v>
      </c>
      <c r="D195" s="5" t="str">
        <f>VLOOKUP($C195,$C$8:$E$46,2,FALSE)</f>
        <v>к</v>
      </c>
      <c r="E195" s="5">
        <f>VLOOKUP($C195,$C$8:$E$46,3,FALSE)</f>
        <v>90</v>
      </c>
      <c r="F195" s="5">
        <f t="shared" si="53"/>
        <v>1170</v>
      </c>
      <c r="G195" s="5">
        <f t="shared" si="57"/>
        <v>36</v>
      </c>
      <c r="H195" s="5">
        <f t="shared" si="54"/>
        <v>432</v>
      </c>
      <c r="I195" s="18">
        <f t="shared" si="58"/>
        <v>1602</v>
      </c>
    </row>
    <row r="196" spans="1:9" ht="12.75" hidden="1" outlineLevel="1">
      <c r="A196" s="3" t="s">
        <v>13</v>
      </c>
      <c r="B196" s="24">
        <v>41865</v>
      </c>
      <c r="C196" s="6" t="s">
        <v>35</v>
      </c>
      <c r="D196" s="5" t="str">
        <f>VLOOKUP($C196,$C$8:$E$46,2,FALSE)</f>
        <v>к</v>
      </c>
      <c r="E196" s="5">
        <f>VLOOKUP($C196,$C$8:$E$46,3,FALSE)</f>
        <v>25</v>
      </c>
      <c r="F196" s="5">
        <f t="shared" si="53"/>
        <v>325</v>
      </c>
      <c r="G196" s="5">
        <f t="shared" si="57"/>
        <v>10</v>
      </c>
      <c r="H196" s="5">
        <f t="shared" si="54"/>
        <v>120</v>
      </c>
      <c r="I196" s="18">
        <f t="shared" si="58"/>
        <v>445</v>
      </c>
    </row>
    <row r="197" spans="1:9" ht="12.75" hidden="1" outlineLevel="1">
      <c r="A197" s="3" t="s">
        <v>14</v>
      </c>
      <c r="B197" s="24">
        <v>41865</v>
      </c>
      <c r="C197" s="8" t="s">
        <v>37</v>
      </c>
      <c r="D197" s="5" t="str">
        <f>VLOOKUP($C197,$C$8:$E$46,2,FALSE)</f>
        <v>к</v>
      </c>
      <c r="E197" s="5">
        <f>VLOOKUP($C197,$C$8:$E$46,3,FALSE)</f>
        <v>3</v>
      </c>
      <c r="F197" s="5">
        <f t="shared" si="53"/>
        <v>39</v>
      </c>
      <c r="G197" s="5">
        <f t="shared" si="57"/>
        <v>1.2000000000000002</v>
      </c>
      <c r="H197" s="5">
        <f t="shared" si="54"/>
        <v>14.400000000000002</v>
      </c>
      <c r="I197" s="18">
        <f t="shared" si="58"/>
        <v>53.400000000000006</v>
      </c>
    </row>
    <row r="198" spans="1:9" ht="12.75" hidden="1" outlineLevel="1">
      <c r="A198" s="3"/>
      <c r="B198" s="24">
        <v>41865</v>
      </c>
      <c r="C198" s="8" t="s">
        <v>28</v>
      </c>
      <c r="D198" s="5" t="str">
        <f>VLOOKUP($C198,$C$8:$E$46,2,FALSE)</f>
        <v>г</v>
      </c>
      <c r="E198" s="5">
        <f>VLOOKUP($C198,$C$8:$E$46,3,FALSE)</f>
        <v>16</v>
      </c>
      <c r="F198" s="5">
        <f t="shared" si="53"/>
        <v>208</v>
      </c>
      <c r="G198" s="5">
        <f t="shared" si="57"/>
        <v>16</v>
      </c>
      <c r="H198" s="5">
        <f t="shared" si="54"/>
        <v>192</v>
      </c>
      <c r="I198" s="18">
        <f t="shared" si="58"/>
        <v>400</v>
      </c>
    </row>
    <row r="199" spans="1:9" ht="12.75" hidden="1" outlineLevel="1">
      <c r="A199" s="3"/>
      <c r="B199" s="24">
        <v>41865</v>
      </c>
      <c r="C199" s="6" t="s">
        <v>62</v>
      </c>
      <c r="D199" s="5" t="str">
        <f>VLOOKUP($C199,$C$8:$E$46,2,FALSE)</f>
        <v>г</v>
      </c>
      <c r="E199" s="5">
        <f>VLOOKUP($C199,$C$8:$E$46,3,FALSE)</f>
        <v>48</v>
      </c>
      <c r="F199" s="5">
        <f t="shared" si="53"/>
        <v>624</v>
      </c>
      <c r="G199" s="5">
        <f t="shared" si="57"/>
        <v>48</v>
      </c>
      <c r="H199" s="5">
        <f t="shared" si="54"/>
        <v>576</v>
      </c>
      <c r="I199" s="18">
        <f t="shared" si="58"/>
        <v>1200</v>
      </c>
    </row>
    <row r="200" spans="1:9" ht="12.75" hidden="1" outlineLevel="1">
      <c r="A200" s="3"/>
      <c r="B200" s="24">
        <v>41865</v>
      </c>
      <c r="C200" s="6" t="s">
        <v>63</v>
      </c>
      <c r="D200" s="5" t="str">
        <f>VLOOKUP($C200,$C$8:$E$46,2,FALSE)</f>
        <v>г</v>
      </c>
      <c r="E200" s="5">
        <f>VLOOKUP($C200,$C$8:$E$46,3,FALSE)</f>
        <v>17</v>
      </c>
      <c r="F200" s="5">
        <f t="shared" si="53"/>
        <v>221</v>
      </c>
      <c r="G200" s="5">
        <f t="shared" si="57"/>
        <v>17</v>
      </c>
      <c r="H200" s="5">
        <f t="shared" si="54"/>
        <v>204</v>
      </c>
      <c r="I200" s="18">
        <f t="shared" si="58"/>
        <v>425</v>
      </c>
    </row>
    <row r="201" spans="1:9" ht="12.75" hidden="1" outlineLevel="1">
      <c r="A201" s="3"/>
      <c r="B201" s="24"/>
      <c r="C201" s="10"/>
      <c r="I201" s="18"/>
    </row>
    <row r="202" spans="3:10" s="16" customFormat="1" ht="12.75" collapsed="1">
      <c r="C202" s="16" t="s">
        <v>197</v>
      </c>
      <c r="D202" s="39"/>
      <c r="E202" s="39"/>
      <c r="F202" s="39"/>
      <c r="G202" s="40"/>
      <c r="H202" s="39">
        <f aca="true" t="shared" si="59" ref="H202:H209">IF($B202="","",G202*H$2)</f>
      </c>
      <c r="I202" s="58"/>
      <c r="J202" s="22"/>
    </row>
    <row r="203" spans="1:9" ht="12.75" hidden="1" outlineLevel="1">
      <c r="A203" s="3" t="s">
        <v>1</v>
      </c>
      <c r="B203" s="24">
        <v>41866</v>
      </c>
      <c r="C203" s="6" t="s">
        <v>64</v>
      </c>
      <c r="D203" s="5" t="str">
        <f>VLOOKUP($C203,$C$8:$E$46,2,FALSE)</f>
        <v>к</v>
      </c>
      <c r="E203" s="5">
        <f>VLOOKUP($C203,$C$8:$E$46,3,FALSE)</f>
        <v>55</v>
      </c>
      <c r="F203" s="5">
        <f aca="true" t="shared" si="60" ref="F203:F209">IF($B203="","",E203*F$2)</f>
        <v>715</v>
      </c>
      <c r="G203" s="5">
        <f aca="true" t="shared" si="61" ref="G203:G209">IF(D203="к",E203*$H$3,IF(D203="г",E203*$H$4,"совсем ничего???"))</f>
        <v>22</v>
      </c>
      <c r="H203" s="5">
        <f t="shared" si="59"/>
        <v>264</v>
      </c>
      <c r="I203" s="18">
        <f aca="true" t="shared" si="62" ref="I203:I209">F203+H203</f>
        <v>979</v>
      </c>
    </row>
    <row r="204" spans="1:9" ht="12.75" hidden="1" outlineLevel="1">
      <c r="A204" s="3" t="s">
        <v>2</v>
      </c>
      <c r="B204" s="24">
        <v>41866</v>
      </c>
      <c r="C204" s="8" t="s">
        <v>39</v>
      </c>
      <c r="D204" s="5" t="str">
        <f>VLOOKUP($C204,$C$8:$E$46,2,FALSE)</f>
        <v>г</v>
      </c>
      <c r="E204" s="5">
        <f>VLOOKUP($C204,$C$8:$E$46,3,FALSE)</f>
        <v>38</v>
      </c>
      <c r="F204" s="5">
        <f t="shared" si="60"/>
        <v>494</v>
      </c>
      <c r="G204" s="5">
        <f t="shared" si="61"/>
        <v>38</v>
      </c>
      <c r="H204" s="5">
        <f t="shared" si="59"/>
        <v>456</v>
      </c>
      <c r="I204" s="18">
        <f t="shared" si="62"/>
        <v>950</v>
      </c>
    </row>
    <row r="205" spans="1:10" ht="12.75" hidden="1" outlineLevel="1">
      <c r="A205" s="3" t="s">
        <v>3</v>
      </c>
      <c r="B205" s="24">
        <v>41866</v>
      </c>
      <c r="C205" s="6" t="s">
        <v>57</v>
      </c>
      <c r="D205" s="5" t="str">
        <f>VLOOKUP($C205,$C$8:$E$46,2,FALSE)</f>
        <v>г</v>
      </c>
      <c r="E205" s="5">
        <f>VLOOKUP($C205,$C$8:$E$46,3,FALSE)</f>
        <v>15</v>
      </c>
      <c r="F205" s="5">
        <f t="shared" si="60"/>
        <v>195</v>
      </c>
      <c r="G205" s="5">
        <f t="shared" si="61"/>
        <v>15</v>
      </c>
      <c r="H205" s="5">
        <f t="shared" si="59"/>
        <v>180</v>
      </c>
      <c r="I205" s="18">
        <f t="shared" si="62"/>
        <v>375</v>
      </c>
      <c r="J205" s="4"/>
    </row>
    <row r="206" spans="1:9" ht="12.75" hidden="1" outlineLevel="1">
      <c r="A206" s="3" t="s">
        <v>4</v>
      </c>
      <c r="B206" s="24">
        <v>41866</v>
      </c>
      <c r="C206" s="6" t="s">
        <v>176</v>
      </c>
      <c r="D206" s="5" t="str">
        <f>VLOOKUP($C206,$C$8:$E$46,2,FALSE)</f>
        <v>к</v>
      </c>
      <c r="E206" s="5">
        <f>VLOOKUP($C206,$C$8:$E$46,3,FALSE)</f>
        <v>10</v>
      </c>
      <c r="F206" s="5">
        <f t="shared" si="60"/>
        <v>130</v>
      </c>
      <c r="G206" s="5">
        <f t="shared" si="61"/>
        <v>4</v>
      </c>
      <c r="H206" s="5">
        <f t="shared" si="59"/>
        <v>48</v>
      </c>
      <c r="I206" s="18">
        <f t="shared" si="62"/>
        <v>178</v>
      </c>
    </row>
    <row r="207" spans="1:9" ht="12.75" hidden="1" outlineLevel="1">
      <c r="A207" s="3" t="s">
        <v>5</v>
      </c>
      <c r="B207" s="24">
        <v>41866</v>
      </c>
      <c r="C207" s="6" t="s">
        <v>97</v>
      </c>
      <c r="D207" s="5" t="str">
        <f>VLOOKUP($C207,$C$8:$E$46,2,FALSE)</f>
        <v>к</v>
      </c>
      <c r="E207" s="5">
        <f>VLOOKUP($C207,$C$8:$E$46,3,FALSE)</f>
        <v>10</v>
      </c>
      <c r="F207" s="5">
        <f t="shared" si="60"/>
        <v>130</v>
      </c>
      <c r="G207" s="5">
        <f t="shared" si="61"/>
        <v>4</v>
      </c>
      <c r="H207" s="5">
        <f t="shared" si="59"/>
        <v>48</v>
      </c>
      <c r="I207" s="18">
        <f t="shared" si="62"/>
        <v>178</v>
      </c>
    </row>
    <row r="208" spans="1:9" ht="12.75" hidden="1" outlineLevel="1">
      <c r="A208" s="3" t="s">
        <v>2</v>
      </c>
      <c r="B208" s="24">
        <v>41866</v>
      </c>
      <c r="C208" s="6" t="s">
        <v>41</v>
      </c>
      <c r="D208" s="5" t="str">
        <f>VLOOKUP($C208,$C$8:$E$46,2,FALSE)</f>
        <v>г</v>
      </c>
      <c r="E208" s="5">
        <f>VLOOKUP($C208,$C$8:$E$46,3,FALSE)</f>
        <v>25</v>
      </c>
      <c r="F208" s="5">
        <f t="shared" si="60"/>
        <v>325</v>
      </c>
      <c r="G208" s="5">
        <f t="shared" si="61"/>
        <v>25</v>
      </c>
      <c r="H208" s="5">
        <f t="shared" si="59"/>
        <v>300</v>
      </c>
      <c r="I208" s="18">
        <f t="shared" si="62"/>
        <v>625</v>
      </c>
    </row>
    <row r="209" spans="1:9" ht="12.75" hidden="1" outlineLevel="1">
      <c r="A209" s="3" t="s">
        <v>6</v>
      </c>
      <c r="B209" s="24">
        <v>41866</v>
      </c>
      <c r="C209" s="8" t="s">
        <v>60</v>
      </c>
      <c r="D209" s="5" t="str">
        <f>VLOOKUP($C209,$C$8:$E$46,2,FALSE)</f>
        <v>г</v>
      </c>
      <c r="E209" s="5">
        <f>VLOOKUP($C209,$C$8:$E$46,3,FALSE)</f>
        <v>25</v>
      </c>
      <c r="F209" s="5">
        <f t="shared" si="60"/>
        <v>325</v>
      </c>
      <c r="G209" s="5">
        <f t="shared" si="61"/>
        <v>25</v>
      </c>
      <c r="H209" s="5">
        <f t="shared" si="59"/>
        <v>300</v>
      </c>
      <c r="I209" s="18">
        <f t="shared" si="62"/>
        <v>625</v>
      </c>
    </row>
    <row r="210" spans="1:9" ht="12.75" hidden="1" outlineLevel="1">
      <c r="A210" s="3"/>
      <c r="B210" s="24"/>
      <c r="C210" s="6"/>
      <c r="I210" s="18"/>
    </row>
    <row r="211" spans="1:10" ht="12.75" hidden="1" outlineLevel="1">
      <c r="A211" s="3" t="s">
        <v>7</v>
      </c>
      <c r="B211" s="24">
        <v>41866</v>
      </c>
      <c r="C211" s="6" t="s">
        <v>52</v>
      </c>
      <c r="D211" s="5" t="str">
        <f>VLOOKUP($C211,$C$8:$E$46,2,FALSE)</f>
        <v>к</v>
      </c>
      <c r="E211" s="5">
        <f>VLOOKUP($C211,$C$8:$E$46,3,FALSE)</f>
        <v>15</v>
      </c>
      <c r="F211" s="5">
        <f aca="true" t="shared" si="63" ref="F211:F228">IF($B211="","",E211*F$2)</f>
        <v>195</v>
      </c>
      <c r="G211" s="5">
        <f>IF(D211="к",E211*$H$3,IF(D211="г",E211*$H$4,"совсем ничего???"))</f>
        <v>6</v>
      </c>
      <c r="H211" s="5">
        <f aca="true" t="shared" si="64" ref="H211:H228">IF($B211="","",G211*H$2)</f>
        <v>72</v>
      </c>
      <c r="I211" s="18">
        <f>F211+H211</f>
        <v>267</v>
      </c>
      <c r="J211" s="42"/>
    </row>
    <row r="212" spans="1:9" ht="12.75" hidden="1" outlineLevel="1">
      <c r="A212" s="3" t="s">
        <v>8</v>
      </c>
      <c r="B212" s="24">
        <v>41866</v>
      </c>
      <c r="C212" s="6" t="s">
        <v>43</v>
      </c>
      <c r="D212" s="5" t="str">
        <f>VLOOKUP($C212,$C$8:$E$46,2,FALSE)</f>
        <v>к</v>
      </c>
      <c r="E212" s="5">
        <f>VLOOKUP($C212,$C$8:$E$46,3,FALSE)</f>
        <v>20</v>
      </c>
      <c r="F212" s="5">
        <f t="shared" si="63"/>
        <v>260</v>
      </c>
      <c r="G212" s="5">
        <f aca="true" t="shared" si="65" ref="G212:G220">IF(D212="к",E212*$H$3,IF(D212="г",E212*$H$4,"совсем ничего???"))</f>
        <v>8</v>
      </c>
      <c r="H212" s="5">
        <f t="shared" si="64"/>
        <v>96</v>
      </c>
      <c r="I212" s="18">
        <f aca="true" t="shared" si="66" ref="I212:I220">F212+H212</f>
        <v>356</v>
      </c>
    </row>
    <row r="213" spans="1:9" ht="12.75" hidden="1" outlineLevel="1">
      <c r="A213" s="3" t="s">
        <v>9</v>
      </c>
      <c r="B213" s="24">
        <v>41866</v>
      </c>
      <c r="C213" s="6" t="s">
        <v>111</v>
      </c>
      <c r="D213" s="5" t="str">
        <f>VLOOKUP($C213,$C$8:$E$46,2,FALSE)</f>
        <v>к</v>
      </c>
      <c r="E213" s="5">
        <f>VLOOKUP($C213,$C$8:$E$46,3,FALSE)</f>
        <v>8</v>
      </c>
      <c r="F213" s="5">
        <f t="shared" si="63"/>
        <v>104</v>
      </c>
      <c r="G213" s="5">
        <f t="shared" si="65"/>
        <v>3.2</v>
      </c>
      <c r="H213" s="5">
        <f t="shared" si="64"/>
        <v>38.400000000000006</v>
      </c>
      <c r="I213" s="18">
        <f t="shared" si="66"/>
        <v>142.4</v>
      </c>
    </row>
    <row r="214" spans="1:9" ht="12.75" hidden="1" outlineLevel="1">
      <c r="A214" s="3" t="s">
        <v>10</v>
      </c>
      <c r="B214" s="24">
        <v>41866</v>
      </c>
      <c r="C214" s="6" t="s">
        <v>118</v>
      </c>
      <c r="D214" s="5" t="str">
        <f>VLOOKUP($C214,$C$8:$E$46,2,FALSE)</f>
        <v>к</v>
      </c>
      <c r="E214" s="5">
        <f>VLOOKUP($C214,$C$8:$E$46,3,FALSE)</f>
        <v>2</v>
      </c>
      <c r="F214" s="5">
        <f t="shared" si="63"/>
        <v>26</v>
      </c>
      <c r="G214" s="5">
        <f t="shared" si="65"/>
        <v>0.8</v>
      </c>
      <c r="H214" s="5">
        <f t="shared" si="64"/>
        <v>9.600000000000001</v>
      </c>
      <c r="I214" s="18">
        <f t="shared" si="66"/>
        <v>35.6</v>
      </c>
    </row>
    <row r="215" spans="1:9" ht="12.75" hidden="1" outlineLevel="1">
      <c r="A215" s="3"/>
      <c r="B215" s="24">
        <v>41866</v>
      </c>
      <c r="C215" s="8" t="s">
        <v>113</v>
      </c>
      <c r="D215" s="5" t="str">
        <f>VLOOKUP($C215,$C$8:$E$46,2,FALSE)</f>
        <v>к</v>
      </c>
      <c r="E215" s="5">
        <f>VLOOKUP($C215,$C$8:$E$46,3,FALSE)</f>
        <v>8</v>
      </c>
      <c r="F215" s="5">
        <f t="shared" si="63"/>
        <v>104</v>
      </c>
      <c r="G215" s="5">
        <f t="shared" si="65"/>
        <v>3.2</v>
      </c>
      <c r="H215" s="5">
        <f t="shared" si="64"/>
        <v>38.400000000000006</v>
      </c>
      <c r="I215" s="18">
        <f t="shared" si="66"/>
        <v>142.4</v>
      </c>
    </row>
    <row r="216" spans="1:10" ht="12.75" hidden="1" outlineLevel="1">
      <c r="A216" s="3"/>
      <c r="B216" s="24">
        <v>41866</v>
      </c>
      <c r="C216" s="8" t="s">
        <v>42</v>
      </c>
      <c r="D216" s="5" t="str">
        <f>VLOOKUP($C216,$C$8:$E$46,2,FALSE)</f>
        <v>к</v>
      </c>
      <c r="E216" s="5">
        <f>VLOOKUP($C216,$C$8:$E$46,3,FALSE)</f>
        <v>50</v>
      </c>
      <c r="F216" s="5">
        <f t="shared" si="63"/>
        <v>650</v>
      </c>
      <c r="G216" s="5">
        <f t="shared" si="65"/>
        <v>20</v>
      </c>
      <c r="H216" s="5">
        <f t="shared" si="64"/>
        <v>240</v>
      </c>
      <c r="I216" s="18">
        <f t="shared" si="66"/>
        <v>890</v>
      </c>
      <c r="J216" s="42"/>
    </row>
    <row r="217" spans="1:9" ht="12.75" hidden="1" outlineLevel="1">
      <c r="A217" s="3"/>
      <c r="B217" s="24">
        <v>41866</v>
      </c>
      <c r="C217" s="6" t="s">
        <v>63</v>
      </c>
      <c r="D217" s="5" t="str">
        <f>VLOOKUP($C217,$C$8:$E$46,2,FALSE)</f>
        <v>г</v>
      </c>
      <c r="E217" s="5">
        <f>VLOOKUP($C217,$C$8:$E$46,3,FALSE)</f>
        <v>17</v>
      </c>
      <c r="F217" s="5">
        <f t="shared" si="63"/>
        <v>221</v>
      </c>
      <c r="G217" s="5">
        <f t="shared" si="65"/>
        <v>17</v>
      </c>
      <c r="H217" s="5">
        <f t="shared" si="64"/>
        <v>204</v>
      </c>
      <c r="I217" s="18">
        <f t="shared" si="66"/>
        <v>425</v>
      </c>
    </row>
    <row r="218" spans="1:9" ht="12.75" hidden="1" outlineLevel="1">
      <c r="A218" s="3"/>
      <c r="B218" s="24">
        <v>41866</v>
      </c>
      <c r="C218" s="6" t="s">
        <v>36</v>
      </c>
      <c r="D218" s="5" t="str">
        <f>VLOOKUP($C218,$C$8:$E$46,2,FALSE)</f>
        <v>г</v>
      </c>
      <c r="E218" s="5">
        <f>VLOOKUP($C218,$C$8:$E$46,3,FALSE)</f>
        <v>25</v>
      </c>
      <c r="F218" s="5">
        <f t="shared" si="63"/>
        <v>325</v>
      </c>
      <c r="G218" s="5">
        <f t="shared" si="65"/>
        <v>25</v>
      </c>
      <c r="H218" s="5">
        <f t="shared" si="64"/>
        <v>300</v>
      </c>
      <c r="I218" s="18">
        <f t="shared" si="66"/>
        <v>625</v>
      </c>
    </row>
    <row r="219" spans="1:9" ht="12.75" hidden="1" outlineLevel="1">
      <c r="A219" s="3"/>
      <c r="B219" s="24">
        <v>41866</v>
      </c>
      <c r="C219" s="6" t="s">
        <v>55</v>
      </c>
      <c r="D219" s="5" t="str">
        <f>VLOOKUP($C219,$C$8:$E$46,2,FALSE)</f>
        <v>г</v>
      </c>
      <c r="E219" s="5">
        <f>VLOOKUP($C219,$C$8:$E$46,3,FALSE)</f>
        <v>30</v>
      </c>
      <c r="F219" s="5">
        <f t="shared" si="63"/>
        <v>390</v>
      </c>
      <c r="G219" s="5">
        <f t="shared" si="65"/>
        <v>30</v>
      </c>
      <c r="H219" s="5">
        <f t="shared" si="64"/>
        <v>360</v>
      </c>
      <c r="I219" s="18">
        <f t="shared" si="66"/>
        <v>750</v>
      </c>
    </row>
    <row r="220" spans="2:9" ht="12.75" hidden="1" outlineLevel="1">
      <c r="B220" s="24">
        <v>41866</v>
      </c>
      <c r="C220" s="8" t="s">
        <v>61</v>
      </c>
      <c r="D220" s="5" t="str">
        <f>VLOOKUP($C220,$C$8:$E$46,2,FALSE)</f>
        <v>г</v>
      </c>
      <c r="E220" s="5">
        <f>VLOOKUP($C220,$C$8:$E$46,3,FALSE)</f>
        <v>40</v>
      </c>
      <c r="F220" s="5">
        <f t="shared" si="63"/>
        <v>520</v>
      </c>
      <c r="G220" s="5">
        <f t="shared" si="65"/>
        <v>40</v>
      </c>
      <c r="H220" s="5">
        <f t="shared" si="64"/>
        <v>480</v>
      </c>
      <c r="I220" s="18">
        <f t="shared" si="66"/>
        <v>1000</v>
      </c>
    </row>
    <row r="221" spans="2:9" ht="12.75" hidden="1" outlineLevel="1">
      <c r="B221" s="24"/>
      <c r="I221" s="18"/>
    </row>
    <row r="222" spans="1:9" ht="12.75" hidden="1" outlineLevel="1">
      <c r="A222" s="3" t="s">
        <v>11</v>
      </c>
      <c r="B222" s="24">
        <v>41866</v>
      </c>
      <c r="C222" s="8" t="s">
        <v>44</v>
      </c>
      <c r="D222" s="5" t="str">
        <f>VLOOKUP($C222,$C$8:$E$46,2,FALSE)</f>
        <v>к</v>
      </c>
      <c r="E222" s="5">
        <f>VLOOKUP($C222,$C$8:$E$46,3,FALSE)</f>
        <v>95</v>
      </c>
      <c r="F222" s="5">
        <f t="shared" si="63"/>
        <v>1235</v>
      </c>
      <c r="G222" s="5">
        <f aca="true" t="shared" si="67" ref="G222:G228">IF(D222="к",E222*$H$3,IF(D222="г",E222*$H$4,"совсем ничего???"))</f>
        <v>38</v>
      </c>
      <c r="H222" s="5">
        <f t="shared" si="64"/>
        <v>456</v>
      </c>
      <c r="I222" s="18">
        <f aca="true" t="shared" si="68" ref="I222:I228">F222+H222</f>
        <v>1691</v>
      </c>
    </row>
    <row r="223" spans="1:9" ht="12.75" hidden="1" outlineLevel="1">
      <c r="A223" s="3" t="s">
        <v>12</v>
      </c>
      <c r="B223" s="24">
        <v>41866</v>
      </c>
      <c r="C223" s="6" t="s">
        <v>30</v>
      </c>
      <c r="D223" s="5" t="str">
        <f>VLOOKUP($C223,$C$8:$E$46,2,FALSE)</f>
        <v>к</v>
      </c>
      <c r="E223" s="5">
        <f>VLOOKUP($C223,$C$8:$E$46,3,FALSE)</f>
        <v>90</v>
      </c>
      <c r="F223" s="5">
        <f t="shared" si="63"/>
        <v>1170</v>
      </c>
      <c r="G223" s="5">
        <f t="shared" si="67"/>
        <v>36</v>
      </c>
      <c r="H223" s="5">
        <f t="shared" si="64"/>
        <v>432</v>
      </c>
      <c r="I223" s="18">
        <f t="shared" si="68"/>
        <v>1602</v>
      </c>
    </row>
    <row r="224" spans="1:9" ht="12.75" hidden="1" outlineLevel="1">
      <c r="A224" s="3" t="s">
        <v>13</v>
      </c>
      <c r="B224" s="24">
        <v>41866</v>
      </c>
      <c r="C224" s="6" t="s">
        <v>35</v>
      </c>
      <c r="D224" s="5" t="str">
        <f>VLOOKUP($C224,$C$8:$E$46,2,FALSE)</f>
        <v>к</v>
      </c>
      <c r="E224" s="5">
        <f>VLOOKUP($C224,$C$8:$E$46,3,FALSE)</f>
        <v>25</v>
      </c>
      <c r="F224" s="5">
        <f t="shared" si="63"/>
        <v>325</v>
      </c>
      <c r="G224" s="5">
        <f t="shared" si="67"/>
        <v>10</v>
      </c>
      <c r="H224" s="5">
        <f t="shared" si="64"/>
        <v>120</v>
      </c>
      <c r="I224" s="18">
        <f t="shared" si="68"/>
        <v>445</v>
      </c>
    </row>
    <row r="225" spans="1:9" ht="12.75" hidden="1" outlineLevel="1">
      <c r="A225" s="3" t="s">
        <v>14</v>
      </c>
      <c r="B225" s="24">
        <v>41866</v>
      </c>
      <c r="C225" s="8" t="s">
        <v>37</v>
      </c>
      <c r="D225" s="5" t="str">
        <f>VLOOKUP($C225,$C$8:$E$46,2,FALSE)</f>
        <v>к</v>
      </c>
      <c r="E225" s="5">
        <f>VLOOKUP($C225,$C$8:$E$46,3,FALSE)</f>
        <v>3</v>
      </c>
      <c r="F225" s="5">
        <f t="shared" si="63"/>
        <v>39</v>
      </c>
      <c r="G225" s="5">
        <f t="shared" si="67"/>
        <v>1.2000000000000002</v>
      </c>
      <c r="H225" s="5">
        <f t="shared" si="64"/>
        <v>14.400000000000002</v>
      </c>
      <c r="I225" s="18">
        <f t="shared" si="68"/>
        <v>53.400000000000006</v>
      </c>
    </row>
    <row r="226" spans="1:9" ht="12.75" hidden="1" outlineLevel="1">
      <c r="A226" s="3"/>
      <c r="B226" s="24">
        <v>41866</v>
      </c>
      <c r="C226" s="8" t="s">
        <v>28</v>
      </c>
      <c r="D226" s="5" t="str">
        <f>VLOOKUP($C226,$C$8:$E$46,2,FALSE)</f>
        <v>г</v>
      </c>
      <c r="E226" s="5">
        <f>VLOOKUP($C226,$C$8:$E$46,3,FALSE)</f>
        <v>16</v>
      </c>
      <c r="F226" s="5">
        <f t="shared" si="63"/>
        <v>208</v>
      </c>
      <c r="G226" s="5">
        <f t="shared" si="67"/>
        <v>16</v>
      </c>
      <c r="H226" s="5">
        <f t="shared" si="64"/>
        <v>192</v>
      </c>
      <c r="I226" s="18">
        <f t="shared" si="68"/>
        <v>400</v>
      </c>
    </row>
    <row r="227" spans="1:9" ht="12.75" hidden="1" outlineLevel="1">
      <c r="A227" s="3"/>
      <c r="B227" s="24">
        <v>41866</v>
      </c>
      <c r="C227" s="6" t="s">
        <v>62</v>
      </c>
      <c r="D227" s="5" t="str">
        <f>VLOOKUP($C227,$C$8:$E$46,2,FALSE)</f>
        <v>г</v>
      </c>
      <c r="E227" s="5">
        <f>VLOOKUP($C227,$C$8:$E$46,3,FALSE)</f>
        <v>48</v>
      </c>
      <c r="F227" s="5">
        <f t="shared" si="63"/>
        <v>624</v>
      </c>
      <c r="G227" s="5">
        <f t="shared" si="67"/>
        <v>48</v>
      </c>
      <c r="H227" s="5">
        <f t="shared" si="64"/>
        <v>576</v>
      </c>
      <c r="I227" s="18">
        <f t="shared" si="68"/>
        <v>1200</v>
      </c>
    </row>
    <row r="228" spans="1:9" ht="12.75" hidden="1" outlineLevel="1">
      <c r="A228" s="3"/>
      <c r="B228" s="24">
        <v>41866</v>
      </c>
      <c r="C228" s="6" t="s">
        <v>63</v>
      </c>
      <c r="D228" s="5" t="str">
        <f>VLOOKUP($C228,$C$8:$E$46,2,FALSE)</f>
        <v>г</v>
      </c>
      <c r="E228" s="5">
        <f>VLOOKUP($C228,$C$8:$E$46,3,FALSE)</f>
        <v>17</v>
      </c>
      <c r="F228" s="5">
        <f t="shared" si="63"/>
        <v>221</v>
      </c>
      <c r="G228" s="5">
        <f t="shared" si="67"/>
        <v>17</v>
      </c>
      <c r="H228" s="5">
        <f t="shared" si="64"/>
        <v>204</v>
      </c>
      <c r="I228" s="18">
        <f t="shared" si="68"/>
        <v>425</v>
      </c>
    </row>
    <row r="229" spans="1:9" ht="12.75" hidden="1" outlineLevel="1">
      <c r="A229" s="3"/>
      <c r="B229" s="24"/>
      <c r="C229" s="10"/>
      <c r="I229" s="18"/>
    </row>
    <row r="230" spans="3:10" s="16" customFormat="1" ht="12.75" collapsed="1">
      <c r="C230" s="16" t="s">
        <v>198</v>
      </c>
      <c r="D230" s="39"/>
      <c r="E230" s="39"/>
      <c r="F230" s="39"/>
      <c r="G230" s="40"/>
      <c r="H230" s="39">
        <f aca="true" t="shared" si="69" ref="H230:H237">IF($B230="","",G230*H$2)</f>
      </c>
      <c r="I230" s="58"/>
      <c r="J230" s="22"/>
    </row>
    <row r="231" spans="1:9" ht="12.75" hidden="1" outlineLevel="1">
      <c r="A231" s="3" t="s">
        <v>1</v>
      </c>
      <c r="B231" s="24">
        <v>41867</v>
      </c>
      <c r="C231" s="6" t="s">
        <v>56</v>
      </c>
      <c r="D231" s="5" t="str">
        <f>VLOOKUP($C231,$C$8:$E$46,2,FALSE)</f>
        <v>к</v>
      </c>
      <c r="E231" s="5">
        <f>VLOOKUP($C231,$C$8:$E$46,3,FALSE)</f>
        <v>50</v>
      </c>
      <c r="F231" s="5">
        <f aca="true" t="shared" si="70" ref="F231:F237">IF($B231="","",E231*F$2)</f>
        <v>650</v>
      </c>
      <c r="G231" s="5">
        <f aca="true" t="shared" si="71" ref="G231:G237">IF(D231="к",E231*$H$3,IF(D231="г",E231*$H$4,"совсем ничего???"))</f>
        <v>20</v>
      </c>
      <c r="H231" s="5">
        <f t="shared" si="69"/>
        <v>240</v>
      </c>
      <c r="I231" s="18">
        <f aca="true" t="shared" si="72" ref="I231:I237">F231+H231</f>
        <v>890</v>
      </c>
    </row>
    <row r="232" spans="1:9" ht="12.75" hidden="1" outlineLevel="1">
      <c r="A232" s="3" t="s">
        <v>2</v>
      </c>
      <c r="B232" s="24">
        <v>41867</v>
      </c>
      <c r="C232" s="8" t="s">
        <v>39</v>
      </c>
      <c r="D232" s="5" t="str">
        <f>VLOOKUP($C232,$C$8:$E$46,2,FALSE)</f>
        <v>г</v>
      </c>
      <c r="E232" s="5">
        <f>VLOOKUP($C232,$C$8:$E$46,3,FALSE)</f>
        <v>38</v>
      </c>
      <c r="F232" s="5">
        <f t="shared" si="70"/>
        <v>494</v>
      </c>
      <c r="G232" s="5">
        <f t="shared" si="71"/>
        <v>38</v>
      </c>
      <c r="H232" s="5">
        <f t="shared" si="69"/>
        <v>456</v>
      </c>
      <c r="I232" s="18">
        <f t="shared" si="72"/>
        <v>950</v>
      </c>
    </row>
    <row r="233" spans="1:10" ht="12.75" hidden="1" outlineLevel="1">
      <c r="A233" s="3" t="s">
        <v>3</v>
      </c>
      <c r="B233" s="24">
        <v>41867</v>
      </c>
      <c r="C233" s="6" t="s">
        <v>57</v>
      </c>
      <c r="D233" s="5" t="str">
        <f>VLOOKUP($C233,$C$8:$E$46,2,FALSE)</f>
        <v>г</v>
      </c>
      <c r="E233" s="5">
        <f>VLOOKUP($C233,$C$8:$E$46,3,FALSE)</f>
        <v>15</v>
      </c>
      <c r="F233" s="5">
        <f t="shared" si="70"/>
        <v>195</v>
      </c>
      <c r="G233" s="5">
        <f t="shared" si="71"/>
        <v>15</v>
      </c>
      <c r="H233" s="5">
        <f t="shared" si="69"/>
        <v>180</v>
      </c>
      <c r="I233" s="18">
        <f t="shared" si="72"/>
        <v>375</v>
      </c>
      <c r="J233" s="4"/>
    </row>
    <row r="234" spans="1:9" ht="12.75" hidden="1" outlineLevel="1">
      <c r="A234" s="3" t="s">
        <v>4</v>
      </c>
      <c r="B234" s="24">
        <v>41867</v>
      </c>
      <c r="C234" s="6" t="s">
        <v>176</v>
      </c>
      <c r="D234" s="5" t="str">
        <f>VLOOKUP($C234,$C$8:$E$46,2,FALSE)</f>
        <v>к</v>
      </c>
      <c r="E234" s="5">
        <f>VLOOKUP($C234,$C$8:$E$46,3,FALSE)</f>
        <v>10</v>
      </c>
      <c r="F234" s="5">
        <f t="shared" si="70"/>
        <v>130</v>
      </c>
      <c r="G234" s="5">
        <f t="shared" si="71"/>
        <v>4</v>
      </c>
      <c r="H234" s="5">
        <f t="shared" si="69"/>
        <v>48</v>
      </c>
      <c r="I234" s="18">
        <f t="shared" si="72"/>
        <v>178</v>
      </c>
    </row>
    <row r="235" spans="1:9" ht="12.75" hidden="1" outlineLevel="1">
      <c r="A235" s="3" t="s">
        <v>5</v>
      </c>
      <c r="B235" s="24">
        <v>41867</v>
      </c>
      <c r="C235" s="6" t="s">
        <v>97</v>
      </c>
      <c r="D235" s="5" t="str">
        <f>VLOOKUP($C235,$C$8:$E$46,2,FALSE)</f>
        <v>к</v>
      </c>
      <c r="E235" s="5">
        <f>VLOOKUP($C235,$C$8:$E$46,3,FALSE)</f>
        <v>10</v>
      </c>
      <c r="F235" s="5">
        <f t="shared" si="70"/>
        <v>130</v>
      </c>
      <c r="G235" s="5">
        <f t="shared" si="71"/>
        <v>4</v>
      </c>
      <c r="H235" s="5">
        <f t="shared" si="69"/>
        <v>48</v>
      </c>
      <c r="I235" s="18">
        <f t="shared" si="72"/>
        <v>178</v>
      </c>
    </row>
    <row r="236" spans="1:9" ht="12.75" hidden="1" outlineLevel="1">
      <c r="A236" s="3" t="s">
        <v>2</v>
      </c>
      <c r="B236" s="24">
        <v>41867</v>
      </c>
      <c r="C236" s="6" t="s">
        <v>41</v>
      </c>
      <c r="D236" s="5" t="str">
        <f>VLOOKUP($C236,$C$8:$E$46,2,FALSE)</f>
        <v>г</v>
      </c>
      <c r="E236" s="5">
        <f>VLOOKUP($C236,$C$8:$E$46,3,FALSE)</f>
        <v>25</v>
      </c>
      <c r="F236" s="5">
        <f t="shared" si="70"/>
        <v>325</v>
      </c>
      <c r="G236" s="5">
        <f t="shared" si="71"/>
        <v>25</v>
      </c>
      <c r="H236" s="5">
        <f t="shared" si="69"/>
        <v>300</v>
      </c>
      <c r="I236" s="18">
        <f t="shared" si="72"/>
        <v>625</v>
      </c>
    </row>
    <row r="237" spans="1:9" ht="12.75" hidden="1" outlineLevel="1">
      <c r="A237" s="3" t="s">
        <v>6</v>
      </c>
      <c r="B237" s="24">
        <v>41867</v>
      </c>
      <c r="C237" s="8" t="s">
        <v>60</v>
      </c>
      <c r="D237" s="5" t="str">
        <f>VLOOKUP($C237,$C$8:$E$46,2,FALSE)</f>
        <v>г</v>
      </c>
      <c r="E237" s="5">
        <f>VLOOKUP($C237,$C$8:$E$46,3,FALSE)</f>
        <v>25</v>
      </c>
      <c r="F237" s="5">
        <f t="shared" si="70"/>
        <v>325</v>
      </c>
      <c r="G237" s="5">
        <f t="shared" si="71"/>
        <v>25</v>
      </c>
      <c r="H237" s="5">
        <f t="shared" si="69"/>
        <v>300</v>
      </c>
      <c r="I237" s="18">
        <f t="shared" si="72"/>
        <v>625</v>
      </c>
    </row>
    <row r="238" spans="1:9" ht="12.75" hidden="1" outlineLevel="1">
      <c r="A238" s="3"/>
      <c r="B238" s="24"/>
      <c r="C238" s="6"/>
      <c r="I238" s="18"/>
    </row>
    <row r="239" spans="1:10" ht="12.75" hidden="1" outlineLevel="1">
      <c r="A239" s="3" t="s">
        <v>7</v>
      </c>
      <c r="B239" s="24">
        <v>41867</v>
      </c>
      <c r="C239" s="6" t="s">
        <v>52</v>
      </c>
      <c r="D239" s="5" t="str">
        <f>VLOOKUP($C239,$C$8:$E$46,2,FALSE)</f>
        <v>к</v>
      </c>
      <c r="E239" s="5">
        <f>VLOOKUP($C239,$C$8:$E$46,3,FALSE)</f>
        <v>15</v>
      </c>
      <c r="F239" s="5">
        <f aca="true" t="shared" si="73" ref="F239:F256">IF($B239="","",E239*F$2)</f>
        <v>195</v>
      </c>
      <c r="G239" s="5">
        <f>IF(D239="к",E239*$H$3,IF(D239="г",E239*$H$4,"совсем ничего???"))</f>
        <v>6</v>
      </c>
      <c r="H239" s="5">
        <f aca="true" t="shared" si="74" ref="H239:H256">IF($B239="","",G239*H$2)</f>
        <v>72</v>
      </c>
      <c r="I239" s="18">
        <f>F239+H239</f>
        <v>267</v>
      </c>
      <c r="J239" s="42"/>
    </row>
    <row r="240" spans="1:9" ht="12.75" hidden="1" outlineLevel="1">
      <c r="A240" s="3" t="s">
        <v>8</v>
      </c>
      <c r="B240" s="24">
        <v>41867</v>
      </c>
      <c r="C240" s="6" t="s">
        <v>99</v>
      </c>
      <c r="D240" s="5" t="str">
        <f>VLOOKUP($C240,$C$8:$E$46,2,FALSE)</f>
        <v>к</v>
      </c>
      <c r="E240" s="5">
        <f>VLOOKUP($C240,$C$8:$E$46,3,FALSE)</f>
        <v>20</v>
      </c>
      <c r="F240" s="5">
        <f t="shared" si="73"/>
        <v>260</v>
      </c>
      <c r="G240" s="5">
        <f aca="true" t="shared" si="75" ref="G240:G248">IF(D240="к",E240*$H$3,IF(D240="г",E240*$H$4,"совсем ничего???"))</f>
        <v>8</v>
      </c>
      <c r="H240" s="5">
        <f t="shared" si="74"/>
        <v>96</v>
      </c>
      <c r="I240" s="18">
        <f aca="true" t="shared" si="76" ref="I240:I248">F240+H240</f>
        <v>356</v>
      </c>
    </row>
    <row r="241" spans="1:9" ht="12.75" hidden="1" outlineLevel="1">
      <c r="A241" s="3" t="s">
        <v>9</v>
      </c>
      <c r="B241" s="24">
        <v>41867</v>
      </c>
      <c r="C241" s="6" t="s">
        <v>111</v>
      </c>
      <c r="D241" s="5" t="str">
        <f>VLOOKUP($C241,$C$8:$E$46,2,FALSE)</f>
        <v>к</v>
      </c>
      <c r="E241" s="5">
        <f>VLOOKUP($C241,$C$8:$E$46,3,FALSE)</f>
        <v>8</v>
      </c>
      <c r="F241" s="5">
        <f t="shared" si="73"/>
        <v>104</v>
      </c>
      <c r="G241" s="5">
        <f t="shared" si="75"/>
        <v>3.2</v>
      </c>
      <c r="H241" s="5">
        <f t="shared" si="74"/>
        <v>38.400000000000006</v>
      </c>
      <c r="I241" s="18">
        <f t="shared" si="76"/>
        <v>142.4</v>
      </c>
    </row>
    <row r="242" spans="1:9" ht="12.75" hidden="1" outlineLevel="1">
      <c r="A242" s="3" t="s">
        <v>10</v>
      </c>
      <c r="B242" s="24">
        <v>41867</v>
      </c>
      <c r="C242" s="6" t="s">
        <v>118</v>
      </c>
      <c r="D242" s="5" t="str">
        <f>VLOOKUP($C242,$C$8:$E$46,2,FALSE)</f>
        <v>к</v>
      </c>
      <c r="E242" s="5">
        <f>VLOOKUP($C242,$C$8:$E$46,3,FALSE)</f>
        <v>2</v>
      </c>
      <c r="F242" s="5">
        <f t="shared" si="73"/>
        <v>26</v>
      </c>
      <c r="G242" s="5">
        <f t="shared" si="75"/>
        <v>0.8</v>
      </c>
      <c r="H242" s="5">
        <f t="shared" si="74"/>
        <v>9.600000000000001</v>
      </c>
      <c r="I242" s="18">
        <f t="shared" si="76"/>
        <v>35.6</v>
      </c>
    </row>
    <row r="243" spans="1:9" ht="12.75" hidden="1" outlineLevel="1">
      <c r="A243" s="3"/>
      <c r="B243" s="24">
        <v>41867</v>
      </c>
      <c r="C243" s="8" t="s">
        <v>113</v>
      </c>
      <c r="D243" s="5" t="str">
        <f>VLOOKUP($C243,$C$8:$E$46,2,FALSE)</f>
        <v>к</v>
      </c>
      <c r="E243" s="5">
        <f>VLOOKUP($C243,$C$8:$E$46,3,FALSE)</f>
        <v>8</v>
      </c>
      <c r="F243" s="5">
        <f t="shared" si="73"/>
        <v>104</v>
      </c>
      <c r="G243" s="5">
        <f t="shared" si="75"/>
        <v>3.2</v>
      </c>
      <c r="H243" s="5">
        <f t="shared" si="74"/>
        <v>38.400000000000006</v>
      </c>
      <c r="I243" s="18">
        <f t="shared" si="76"/>
        <v>142.4</v>
      </c>
    </row>
    <row r="244" spans="1:10" ht="12.75" hidden="1" outlineLevel="1">
      <c r="A244" s="3"/>
      <c r="B244" s="24">
        <v>41867</v>
      </c>
      <c r="C244" s="8" t="s">
        <v>42</v>
      </c>
      <c r="D244" s="5" t="str">
        <f>VLOOKUP($C244,$C$8:$E$46,2,FALSE)</f>
        <v>к</v>
      </c>
      <c r="E244" s="5">
        <f>VLOOKUP($C244,$C$8:$E$46,3,FALSE)</f>
        <v>50</v>
      </c>
      <c r="F244" s="5">
        <f t="shared" si="73"/>
        <v>650</v>
      </c>
      <c r="G244" s="5">
        <f t="shared" si="75"/>
        <v>20</v>
      </c>
      <c r="H244" s="5">
        <f t="shared" si="74"/>
        <v>240</v>
      </c>
      <c r="I244" s="18">
        <f t="shared" si="76"/>
        <v>890</v>
      </c>
      <c r="J244" s="42"/>
    </row>
    <row r="245" spans="1:9" ht="12.75" hidden="1" outlineLevel="1">
      <c r="A245" s="3"/>
      <c r="B245" s="24">
        <v>41867</v>
      </c>
      <c r="C245" s="6" t="s">
        <v>63</v>
      </c>
      <c r="D245" s="5" t="str">
        <f>VLOOKUP($C245,$C$8:$E$46,2,FALSE)</f>
        <v>г</v>
      </c>
      <c r="E245" s="5">
        <f>VLOOKUP($C245,$C$8:$E$46,3,FALSE)</f>
        <v>17</v>
      </c>
      <c r="F245" s="5">
        <f t="shared" si="73"/>
        <v>221</v>
      </c>
      <c r="G245" s="5">
        <f t="shared" si="75"/>
        <v>17</v>
      </c>
      <c r="H245" s="5">
        <f t="shared" si="74"/>
        <v>204</v>
      </c>
      <c r="I245" s="18">
        <f t="shared" si="76"/>
        <v>425</v>
      </c>
    </row>
    <row r="246" spans="1:9" ht="12.75" hidden="1" outlineLevel="1">
      <c r="A246" s="3"/>
      <c r="B246" s="24">
        <v>41867</v>
      </c>
      <c r="C246" s="6" t="s">
        <v>36</v>
      </c>
      <c r="D246" s="5" t="str">
        <f>VLOOKUP($C246,$C$8:$E$46,2,FALSE)</f>
        <v>г</v>
      </c>
      <c r="E246" s="5">
        <f>VLOOKUP($C246,$C$8:$E$46,3,FALSE)</f>
        <v>25</v>
      </c>
      <c r="F246" s="5">
        <f t="shared" si="73"/>
        <v>325</v>
      </c>
      <c r="G246" s="5">
        <f t="shared" si="75"/>
        <v>25</v>
      </c>
      <c r="H246" s="5">
        <f t="shared" si="74"/>
        <v>300</v>
      </c>
      <c r="I246" s="18">
        <f t="shared" si="76"/>
        <v>625</v>
      </c>
    </row>
    <row r="247" spans="1:9" ht="12.75" hidden="1" outlineLevel="1">
      <c r="A247" s="3"/>
      <c r="B247" s="24">
        <v>41867</v>
      </c>
      <c r="C247" s="6" t="s">
        <v>55</v>
      </c>
      <c r="D247" s="5" t="str">
        <f>VLOOKUP($C247,$C$8:$E$46,2,FALSE)</f>
        <v>г</v>
      </c>
      <c r="E247" s="5">
        <f>VLOOKUP($C247,$C$8:$E$46,3,FALSE)</f>
        <v>30</v>
      </c>
      <c r="F247" s="5">
        <f t="shared" si="73"/>
        <v>390</v>
      </c>
      <c r="G247" s="5">
        <f t="shared" si="75"/>
        <v>30</v>
      </c>
      <c r="H247" s="5">
        <f t="shared" si="74"/>
        <v>360</v>
      </c>
      <c r="I247" s="18">
        <f t="shared" si="76"/>
        <v>750</v>
      </c>
    </row>
    <row r="248" spans="2:9" ht="12.75" hidden="1" outlineLevel="1">
      <c r="B248" s="24">
        <v>41867</v>
      </c>
      <c r="C248" s="8" t="s">
        <v>61</v>
      </c>
      <c r="D248" s="5" t="str">
        <f>VLOOKUP($C248,$C$8:$E$46,2,FALSE)</f>
        <v>г</v>
      </c>
      <c r="E248" s="5">
        <f>VLOOKUP($C248,$C$8:$E$46,3,FALSE)</f>
        <v>40</v>
      </c>
      <c r="F248" s="5">
        <f t="shared" si="73"/>
        <v>520</v>
      </c>
      <c r="G248" s="5">
        <f t="shared" si="75"/>
        <v>40</v>
      </c>
      <c r="H248" s="5">
        <f t="shared" si="74"/>
        <v>480</v>
      </c>
      <c r="I248" s="18">
        <f t="shared" si="76"/>
        <v>1000</v>
      </c>
    </row>
    <row r="249" spans="2:9" ht="12.75" hidden="1" outlineLevel="1">
      <c r="B249" s="24"/>
      <c r="I249" s="18"/>
    </row>
    <row r="250" spans="1:9" ht="12.75" hidden="1" outlineLevel="1">
      <c r="A250" s="3" t="s">
        <v>11</v>
      </c>
      <c r="B250" s="24">
        <v>41867</v>
      </c>
      <c r="C250" s="8" t="s">
        <v>148</v>
      </c>
      <c r="D250" s="5" t="str">
        <f>VLOOKUP($C250,$C$8:$E$46,2,FALSE)</f>
        <v>к</v>
      </c>
      <c r="E250" s="5">
        <f>VLOOKUP($C250,$C$8:$E$46,3,FALSE)</f>
        <v>80</v>
      </c>
      <c r="F250" s="5">
        <f t="shared" si="73"/>
        <v>1040</v>
      </c>
      <c r="G250" s="5">
        <f aca="true" t="shared" si="77" ref="G250:G256">IF(D250="к",E250*$H$3,IF(D250="г",E250*$H$4,"совсем ничего???"))</f>
        <v>32</v>
      </c>
      <c r="H250" s="5">
        <f t="shared" si="74"/>
        <v>384</v>
      </c>
      <c r="I250" s="18">
        <f aca="true" t="shared" si="78" ref="I250:I256">F250+H250</f>
        <v>1424</v>
      </c>
    </row>
    <row r="251" spans="1:9" ht="12.75" hidden="1" outlineLevel="1">
      <c r="A251" s="3" t="s">
        <v>12</v>
      </c>
      <c r="B251" s="24">
        <v>41867</v>
      </c>
      <c r="C251" s="6" t="s">
        <v>30</v>
      </c>
      <c r="D251" s="5" t="str">
        <f>VLOOKUP($C251,$C$8:$E$46,2,FALSE)</f>
        <v>к</v>
      </c>
      <c r="E251" s="5">
        <f>VLOOKUP($C251,$C$8:$E$46,3,FALSE)</f>
        <v>90</v>
      </c>
      <c r="F251" s="5">
        <f t="shared" si="73"/>
        <v>1170</v>
      </c>
      <c r="G251" s="5">
        <f t="shared" si="77"/>
        <v>36</v>
      </c>
      <c r="H251" s="5">
        <f t="shared" si="74"/>
        <v>432</v>
      </c>
      <c r="I251" s="18">
        <f t="shared" si="78"/>
        <v>1602</v>
      </c>
    </row>
    <row r="252" spans="1:9" ht="12.75" hidden="1" outlineLevel="1">
      <c r="A252" s="3" t="s">
        <v>13</v>
      </c>
      <c r="B252" s="24">
        <v>41867</v>
      </c>
      <c r="C252" s="6" t="s">
        <v>35</v>
      </c>
      <c r="D252" s="5" t="str">
        <f>VLOOKUP($C252,$C$8:$E$46,2,FALSE)</f>
        <v>к</v>
      </c>
      <c r="E252" s="5">
        <f>VLOOKUP($C252,$C$8:$E$46,3,FALSE)</f>
        <v>25</v>
      </c>
      <c r="F252" s="5">
        <f t="shared" si="73"/>
        <v>325</v>
      </c>
      <c r="G252" s="5">
        <f t="shared" si="77"/>
        <v>10</v>
      </c>
      <c r="H252" s="5">
        <f t="shared" si="74"/>
        <v>120</v>
      </c>
      <c r="I252" s="18">
        <f t="shared" si="78"/>
        <v>445</v>
      </c>
    </row>
    <row r="253" spans="1:9" ht="12.75" hidden="1" outlineLevel="1">
      <c r="A253" s="3" t="s">
        <v>14</v>
      </c>
      <c r="B253" s="24">
        <v>41867</v>
      </c>
      <c r="C253" s="8" t="s">
        <v>37</v>
      </c>
      <c r="D253" s="5" t="str">
        <f>VLOOKUP($C253,$C$8:$E$46,2,FALSE)</f>
        <v>к</v>
      </c>
      <c r="E253" s="5">
        <f>VLOOKUP($C253,$C$8:$E$46,3,FALSE)</f>
        <v>3</v>
      </c>
      <c r="F253" s="5">
        <f t="shared" si="73"/>
        <v>39</v>
      </c>
      <c r="G253" s="5">
        <f t="shared" si="77"/>
        <v>1.2000000000000002</v>
      </c>
      <c r="H253" s="5">
        <f t="shared" si="74"/>
        <v>14.400000000000002</v>
      </c>
      <c r="I253" s="18">
        <f t="shared" si="78"/>
        <v>53.400000000000006</v>
      </c>
    </row>
    <row r="254" spans="1:9" ht="12.75" hidden="1" outlineLevel="1">
      <c r="A254" s="3"/>
      <c r="B254" s="24">
        <v>41867</v>
      </c>
      <c r="C254" s="8" t="s">
        <v>28</v>
      </c>
      <c r="D254" s="5" t="str">
        <f>VLOOKUP($C254,$C$8:$E$46,2,FALSE)</f>
        <v>г</v>
      </c>
      <c r="E254" s="5">
        <f>VLOOKUP($C254,$C$8:$E$46,3,FALSE)</f>
        <v>16</v>
      </c>
      <c r="F254" s="5">
        <f t="shared" si="73"/>
        <v>208</v>
      </c>
      <c r="G254" s="5">
        <f t="shared" si="77"/>
        <v>16</v>
      </c>
      <c r="H254" s="5">
        <f t="shared" si="74"/>
        <v>192</v>
      </c>
      <c r="I254" s="18">
        <f t="shared" si="78"/>
        <v>400</v>
      </c>
    </row>
    <row r="255" spans="1:9" ht="12.75" hidden="1" outlineLevel="1">
      <c r="A255" s="3"/>
      <c r="B255" s="24">
        <v>41867</v>
      </c>
      <c r="C255" s="6" t="s">
        <v>62</v>
      </c>
      <c r="D255" s="5" t="str">
        <f>VLOOKUP($C255,$C$8:$E$46,2,FALSE)</f>
        <v>г</v>
      </c>
      <c r="E255" s="5">
        <f>VLOOKUP($C255,$C$8:$E$46,3,FALSE)</f>
        <v>48</v>
      </c>
      <c r="F255" s="5">
        <f t="shared" si="73"/>
        <v>624</v>
      </c>
      <c r="G255" s="5">
        <f t="shared" si="77"/>
        <v>48</v>
      </c>
      <c r="H255" s="5">
        <f t="shared" si="74"/>
        <v>576</v>
      </c>
      <c r="I255" s="18">
        <f t="shared" si="78"/>
        <v>1200</v>
      </c>
    </row>
    <row r="256" spans="1:9" ht="12.75" hidden="1" outlineLevel="1">
      <c r="A256" s="3"/>
      <c r="B256" s="24">
        <v>41867</v>
      </c>
      <c r="C256" s="6" t="s">
        <v>63</v>
      </c>
      <c r="D256" s="5" t="str">
        <f>VLOOKUP($C256,$C$8:$E$46,2,FALSE)</f>
        <v>г</v>
      </c>
      <c r="E256" s="5">
        <f>VLOOKUP($C256,$C$8:$E$46,3,FALSE)</f>
        <v>17</v>
      </c>
      <c r="F256" s="5">
        <f t="shared" si="73"/>
        <v>221</v>
      </c>
      <c r="G256" s="5">
        <f t="shared" si="77"/>
        <v>17</v>
      </c>
      <c r="H256" s="5">
        <f t="shared" si="74"/>
        <v>204</v>
      </c>
      <c r="I256" s="18">
        <f t="shared" si="78"/>
        <v>425</v>
      </c>
    </row>
    <row r="257" spans="1:9" ht="12.75" hidden="1" outlineLevel="1">
      <c r="A257" s="3"/>
      <c r="B257" s="24"/>
      <c r="C257" s="10"/>
      <c r="I257" s="18"/>
    </row>
    <row r="258" spans="3:10" s="16" customFormat="1" ht="12.75" collapsed="1">
      <c r="C258" s="16" t="s">
        <v>199</v>
      </c>
      <c r="D258" s="39"/>
      <c r="E258" s="39"/>
      <c r="F258" s="39"/>
      <c r="G258" s="40"/>
      <c r="H258" s="39">
        <f aca="true" t="shared" si="79" ref="H258:H265">IF($B258="","",G258*H$2)</f>
      </c>
      <c r="I258" s="58"/>
      <c r="J258" s="22"/>
    </row>
    <row r="259" spans="1:9" ht="12.75" hidden="1" outlineLevel="1">
      <c r="A259" s="3" t="s">
        <v>1</v>
      </c>
      <c r="B259" s="24">
        <v>41868</v>
      </c>
      <c r="C259" s="6" t="s">
        <v>54</v>
      </c>
      <c r="D259" s="5" t="str">
        <f>VLOOKUP($C259,$C$8:$E$46,2,FALSE)</f>
        <v>к</v>
      </c>
      <c r="E259" s="5">
        <f>VLOOKUP($C259,$C$8:$E$46,3,FALSE)</f>
        <v>50</v>
      </c>
      <c r="F259" s="5">
        <f aca="true" t="shared" si="80" ref="F259:F265">IF($B259="","",E259*F$2)</f>
        <v>650</v>
      </c>
      <c r="G259" s="5">
        <f aca="true" t="shared" si="81" ref="G259:G265">IF(D259="к",E259*$H$3,IF(D259="г",E259*$H$4,"совсем ничего???"))</f>
        <v>20</v>
      </c>
      <c r="H259" s="5">
        <f t="shared" si="79"/>
        <v>240</v>
      </c>
      <c r="I259" s="18">
        <f aca="true" t="shared" si="82" ref="I259:I265">F259+H259</f>
        <v>890</v>
      </c>
    </row>
    <row r="260" spans="1:9" ht="12.75" hidden="1" outlineLevel="1">
      <c r="A260" s="3" t="s">
        <v>2</v>
      </c>
      <c r="B260" s="24">
        <v>41868</v>
      </c>
      <c r="C260" s="8" t="s">
        <v>39</v>
      </c>
      <c r="D260" s="5" t="str">
        <f>VLOOKUP($C260,$C$8:$E$46,2,FALSE)</f>
        <v>г</v>
      </c>
      <c r="E260" s="5">
        <f>VLOOKUP($C260,$C$8:$E$46,3,FALSE)</f>
        <v>38</v>
      </c>
      <c r="F260" s="5">
        <f t="shared" si="80"/>
        <v>494</v>
      </c>
      <c r="G260" s="5">
        <f t="shared" si="81"/>
        <v>38</v>
      </c>
      <c r="H260" s="5">
        <f t="shared" si="79"/>
        <v>456</v>
      </c>
      <c r="I260" s="18">
        <f t="shared" si="82"/>
        <v>950</v>
      </c>
    </row>
    <row r="261" spans="1:10" ht="12.75" hidden="1" outlineLevel="1">
      <c r="A261" s="3" t="s">
        <v>3</v>
      </c>
      <c r="B261" s="24">
        <v>41868</v>
      </c>
      <c r="C261" s="6" t="s">
        <v>57</v>
      </c>
      <c r="D261" s="5" t="str">
        <f>VLOOKUP($C261,$C$8:$E$46,2,FALSE)</f>
        <v>г</v>
      </c>
      <c r="E261" s="5">
        <f>VLOOKUP($C261,$C$8:$E$46,3,FALSE)</f>
        <v>15</v>
      </c>
      <c r="F261" s="5">
        <f t="shared" si="80"/>
        <v>195</v>
      </c>
      <c r="G261" s="5">
        <f t="shared" si="81"/>
        <v>15</v>
      </c>
      <c r="H261" s="5">
        <f t="shared" si="79"/>
        <v>180</v>
      </c>
      <c r="I261" s="18">
        <f t="shared" si="82"/>
        <v>375</v>
      </c>
      <c r="J261" s="4"/>
    </row>
    <row r="262" spans="1:9" ht="12.75" hidden="1" outlineLevel="1">
      <c r="A262" s="3" t="s">
        <v>4</v>
      </c>
      <c r="B262" s="24">
        <v>41868</v>
      </c>
      <c r="C262" s="6" t="s">
        <v>176</v>
      </c>
      <c r="D262" s="5" t="str">
        <f>VLOOKUP($C262,$C$8:$E$46,2,FALSE)</f>
        <v>к</v>
      </c>
      <c r="E262" s="5">
        <f>VLOOKUP($C262,$C$8:$E$46,3,FALSE)</f>
        <v>10</v>
      </c>
      <c r="F262" s="5">
        <f t="shared" si="80"/>
        <v>130</v>
      </c>
      <c r="G262" s="5">
        <f t="shared" si="81"/>
        <v>4</v>
      </c>
      <c r="H262" s="5">
        <f t="shared" si="79"/>
        <v>48</v>
      </c>
      <c r="I262" s="18">
        <f t="shared" si="82"/>
        <v>178</v>
      </c>
    </row>
    <row r="263" spans="1:9" ht="12.75" hidden="1" outlineLevel="1">
      <c r="A263" s="3" t="s">
        <v>5</v>
      </c>
      <c r="B263" s="24">
        <v>41868</v>
      </c>
      <c r="C263" s="6" t="s">
        <v>97</v>
      </c>
      <c r="D263" s="5" t="str">
        <f>VLOOKUP($C263,$C$8:$E$46,2,FALSE)</f>
        <v>к</v>
      </c>
      <c r="E263" s="5">
        <f>VLOOKUP($C263,$C$8:$E$46,3,FALSE)</f>
        <v>10</v>
      </c>
      <c r="F263" s="5">
        <f t="shared" si="80"/>
        <v>130</v>
      </c>
      <c r="G263" s="5">
        <f t="shared" si="81"/>
        <v>4</v>
      </c>
      <c r="H263" s="5">
        <f t="shared" si="79"/>
        <v>48</v>
      </c>
      <c r="I263" s="18">
        <f t="shared" si="82"/>
        <v>178</v>
      </c>
    </row>
    <row r="264" spans="1:9" ht="12.75" hidden="1" outlineLevel="1">
      <c r="A264" s="3" t="s">
        <v>2</v>
      </c>
      <c r="B264" s="24">
        <v>41868</v>
      </c>
      <c r="C264" s="6" t="s">
        <v>41</v>
      </c>
      <c r="D264" s="5" t="str">
        <f>VLOOKUP($C264,$C$8:$E$46,2,FALSE)</f>
        <v>г</v>
      </c>
      <c r="E264" s="5">
        <f>VLOOKUP($C264,$C$8:$E$46,3,FALSE)</f>
        <v>25</v>
      </c>
      <c r="F264" s="5">
        <f t="shared" si="80"/>
        <v>325</v>
      </c>
      <c r="G264" s="5">
        <f t="shared" si="81"/>
        <v>25</v>
      </c>
      <c r="H264" s="5">
        <f t="shared" si="79"/>
        <v>300</v>
      </c>
      <c r="I264" s="18">
        <f t="shared" si="82"/>
        <v>625</v>
      </c>
    </row>
    <row r="265" spans="1:9" ht="12.75" hidden="1" outlineLevel="1">
      <c r="A265" s="3" t="s">
        <v>6</v>
      </c>
      <c r="B265" s="24">
        <v>41868</v>
      </c>
      <c r="C265" s="8" t="s">
        <v>60</v>
      </c>
      <c r="D265" s="5" t="str">
        <f>VLOOKUP($C265,$C$8:$E$46,2,FALSE)</f>
        <v>г</v>
      </c>
      <c r="E265" s="5">
        <f>VLOOKUP($C265,$C$8:$E$46,3,FALSE)</f>
        <v>25</v>
      </c>
      <c r="F265" s="5">
        <f t="shared" si="80"/>
        <v>325</v>
      </c>
      <c r="G265" s="5">
        <f t="shared" si="81"/>
        <v>25</v>
      </c>
      <c r="H265" s="5">
        <f t="shared" si="79"/>
        <v>300</v>
      </c>
      <c r="I265" s="18">
        <f t="shared" si="82"/>
        <v>625</v>
      </c>
    </row>
    <row r="266" spans="1:9" ht="12.75" hidden="1" outlineLevel="1">
      <c r="A266" s="3"/>
      <c r="B266" s="24"/>
      <c r="C266" s="6"/>
      <c r="I266" s="18"/>
    </row>
    <row r="267" spans="1:10" ht="12.75" hidden="1" outlineLevel="1">
      <c r="A267" s="3" t="s">
        <v>7</v>
      </c>
      <c r="B267" s="24">
        <v>41868</v>
      </c>
      <c r="C267" s="6" t="s">
        <v>52</v>
      </c>
      <c r="D267" s="5" t="str">
        <f>VLOOKUP($C267,$C$8:$E$46,2,FALSE)</f>
        <v>к</v>
      </c>
      <c r="E267" s="5">
        <f>VLOOKUP($C267,$C$8:$E$46,3,FALSE)</f>
        <v>15</v>
      </c>
      <c r="F267" s="5">
        <f aca="true" t="shared" si="83" ref="F267:F284">IF($B267="","",E267*F$2)</f>
        <v>195</v>
      </c>
      <c r="G267" s="5">
        <f>IF(D267="к",E267*$H$3,IF(D267="г",E267*$H$4,"совсем ничего???"))</f>
        <v>6</v>
      </c>
      <c r="H267" s="5">
        <f aca="true" t="shared" si="84" ref="H267:H284">IF($B267="","",G267*H$2)</f>
        <v>72</v>
      </c>
      <c r="I267" s="18">
        <f>F267+H267</f>
        <v>267</v>
      </c>
      <c r="J267" s="42"/>
    </row>
    <row r="268" spans="1:9" ht="12.75" hidden="1" outlineLevel="1">
      <c r="A268" s="3" t="s">
        <v>8</v>
      </c>
      <c r="B268" s="24">
        <v>41868</v>
      </c>
      <c r="C268" s="6" t="s">
        <v>43</v>
      </c>
      <c r="D268" s="5" t="str">
        <f>VLOOKUP($C268,$C$8:$E$46,2,FALSE)</f>
        <v>к</v>
      </c>
      <c r="E268" s="5">
        <f>VLOOKUP($C268,$C$8:$E$46,3,FALSE)</f>
        <v>20</v>
      </c>
      <c r="F268" s="5">
        <f t="shared" si="83"/>
        <v>260</v>
      </c>
      <c r="G268" s="5">
        <f aca="true" t="shared" si="85" ref="G268:G276">IF(D268="к",E268*$H$3,IF(D268="г",E268*$H$4,"совсем ничего???"))</f>
        <v>8</v>
      </c>
      <c r="H268" s="5">
        <f t="shared" si="84"/>
        <v>96</v>
      </c>
      <c r="I268" s="18">
        <f aca="true" t="shared" si="86" ref="I268:I276">F268+H268</f>
        <v>356</v>
      </c>
    </row>
    <row r="269" spans="1:9" ht="12.75" hidden="1" outlineLevel="1">
      <c r="A269" s="3" t="s">
        <v>9</v>
      </c>
      <c r="B269" s="24">
        <v>41868</v>
      </c>
      <c r="C269" s="6" t="s">
        <v>111</v>
      </c>
      <c r="D269" s="5" t="str">
        <f>VLOOKUP($C269,$C$8:$E$46,2,FALSE)</f>
        <v>к</v>
      </c>
      <c r="E269" s="5">
        <f>VLOOKUP($C269,$C$8:$E$46,3,FALSE)</f>
        <v>8</v>
      </c>
      <c r="F269" s="5">
        <f t="shared" si="83"/>
        <v>104</v>
      </c>
      <c r="G269" s="5">
        <f t="shared" si="85"/>
        <v>3.2</v>
      </c>
      <c r="H269" s="5">
        <f t="shared" si="84"/>
        <v>38.400000000000006</v>
      </c>
      <c r="I269" s="18">
        <f t="shared" si="86"/>
        <v>142.4</v>
      </c>
    </row>
    <row r="270" spans="1:9" ht="12.75" hidden="1" outlineLevel="1">
      <c r="A270" s="3" t="s">
        <v>10</v>
      </c>
      <c r="B270" s="24">
        <v>41868</v>
      </c>
      <c r="C270" s="6" t="s">
        <v>118</v>
      </c>
      <c r="D270" s="5" t="str">
        <f>VLOOKUP($C270,$C$8:$E$46,2,FALSE)</f>
        <v>к</v>
      </c>
      <c r="E270" s="5">
        <f>VLOOKUP($C270,$C$8:$E$46,3,FALSE)</f>
        <v>2</v>
      </c>
      <c r="F270" s="5">
        <f t="shared" si="83"/>
        <v>26</v>
      </c>
      <c r="G270" s="5">
        <f t="shared" si="85"/>
        <v>0.8</v>
      </c>
      <c r="H270" s="5">
        <f t="shared" si="84"/>
        <v>9.600000000000001</v>
      </c>
      <c r="I270" s="18">
        <f t="shared" si="86"/>
        <v>35.6</v>
      </c>
    </row>
    <row r="271" spans="1:9" ht="12.75" hidden="1" outlineLevel="1">
      <c r="A271" s="3"/>
      <c r="B271" s="24">
        <v>41868</v>
      </c>
      <c r="C271" s="8" t="s">
        <v>113</v>
      </c>
      <c r="D271" s="5" t="str">
        <f>VLOOKUP($C271,$C$8:$E$46,2,FALSE)</f>
        <v>к</v>
      </c>
      <c r="E271" s="5">
        <f>VLOOKUP($C271,$C$8:$E$46,3,FALSE)</f>
        <v>8</v>
      </c>
      <c r="F271" s="5">
        <f t="shared" si="83"/>
        <v>104</v>
      </c>
      <c r="G271" s="5">
        <f t="shared" si="85"/>
        <v>3.2</v>
      </c>
      <c r="H271" s="5">
        <f t="shared" si="84"/>
        <v>38.400000000000006</v>
      </c>
      <c r="I271" s="18">
        <f t="shared" si="86"/>
        <v>142.4</v>
      </c>
    </row>
    <row r="272" spans="1:10" ht="12.75" hidden="1" outlineLevel="1">
      <c r="A272" s="3"/>
      <c r="B272" s="24">
        <v>41868</v>
      </c>
      <c r="C272" s="8" t="s">
        <v>42</v>
      </c>
      <c r="D272" s="5" t="str">
        <f>VLOOKUP($C272,$C$8:$E$46,2,FALSE)</f>
        <v>к</v>
      </c>
      <c r="E272" s="5">
        <f>VLOOKUP($C272,$C$8:$E$46,3,FALSE)</f>
        <v>50</v>
      </c>
      <c r="F272" s="5">
        <f t="shared" si="83"/>
        <v>650</v>
      </c>
      <c r="G272" s="5">
        <f t="shared" si="85"/>
        <v>20</v>
      </c>
      <c r="H272" s="5">
        <f t="shared" si="84"/>
        <v>240</v>
      </c>
      <c r="I272" s="18">
        <f t="shared" si="86"/>
        <v>890</v>
      </c>
      <c r="J272" s="42"/>
    </row>
    <row r="273" spans="1:9" ht="12.75" hidden="1" outlineLevel="1">
      <c r="A273" s="3"/>
      <c r="B273" s="24">
        <v>41868</v>
      </c>
      <c r="C273" s="6" t="s">
        <v>63</v>
      </c>
      <c r="D273" s="5" t="str">
        <f>VLOOKUP($C273,$C$8:$E$46,2,FALSE)</f>
        <v>г</v>
      </c>
      <c r="E273" s="5">
        <f>VLOOKUP($C273,$C$8:$E$46,3,FALSE)</f>
        <v>17</v>
      </c>
      <c r="F273" s="5">
        <f t="shared" si="83"/>
        <v>221</v>
      </c>
      <c r="G273" s="5">
        <f t="shared" si="85"/>
        <v>17</v>
      </c>
      <c r="H273" s="5">
        <f t="shared" si="84"/>
        <v>204</v>
      </c>
      <c r="I273" s="18">
        <f t="shared" si="86"/>
        <v>425</v>
      </c>
    </row>
    <row r="274" spans="1:9" ht="12.75" hidden="1" outlineLevel="1">
      <c r="A274" s="3"/>
      <c r="B274" s="24">
        <v>41868</v>
      </c>
      <c r="C274" s="6" t="s">
        <v>36</v>
      </c>
      <c r="D274" s="5" t="str">
        <f>VLOOKUP($C274,$C$8:$E$46,2,FALSE)</f>
        <v>г</v>
      </c>
      <c r="E274" s="5">
        <f>VLOOKUP($C274,$C$8:$E$46,3,FALSE)</f>
        <v>25</v>
      </c>
      <c r="F274" s="5">
        <f t="shared" si="83"/>
        <v>325</v>
      </c>
      <c r="G274" s="5">
        <f t="shared" si="85"/>
        <v>25</v>
      </c>
      <c r="H274" s="5">
        <f t="shared" si="84"/>
        <v>300</v>
      </c>
      <c r="I274" s="18">
        <f t="shared" si="86"/>
        <v>625</v>
      </c>
    </row>
    <row r="275" spans="1:9" ht="12.75" hidden="1" outlineLevel="1">
      <c r="A275" s="3"/>
      <c r="B275" s="24">
        <v>41868</v>
      </c>
      <c r="C275" s="6" t="s">
        <v>55</v>
      </c>
      <c r="D275" s="5" t="str">
        <f>VLOOKUP($C275,$C$8:$E$46,2,FALSE)</f>
        <v>г</v>
      </c>
      <c r="E275" s="5">
        <f>VLOOKUP($C275,$C$8:$E$46,3,FALSE)</f>
        <v>30</v>
      </c>
      <c r="F275" s="5">
        <f t="shared" si="83"/>
        <v>390</v>
      </c>
      <c r="G275" s="5">
        <f t="shared" si="85"/>
        <v>30</v>
      </c>
      <c r="H275" s="5">
        <f t="shared" si="84"/>
        <v>360</v>
      </c>
      <c r="I275" s="18">
        <f t="shared" si="86"/>
        <v>750</v>
      </c>
    </row>
    <row r="276" spans="2:9" ht="12.75" hidden="1" outlineLevel="1">
      <c r="B276" s="24">
        <v>41868</v>
      </c>
      <c r="C276" s="8" t="s">
        <v>61</v>
      </c>
      <c r="D276" s="5" t="str">
        <f>VLOOKUP($C276,$C$8:$E$46,2,FALSE)</f>
        <v>г</v>
      </c>
      <c r="E276" s="5">
        <f>VLOOKUP($C276,$C$8:$E$46,3,FALSE)</f>
        <v>40</v>
      </c>
      <c r="F276" s="5">
        <f t="shared" si="83"/>
        <v>520</v>
      </c>
      <c r="G276" s="5">
        <f t="shared" si="85"/>
        <v>40</v>
      </c>
      <c r="H276" s="5">
        <f t="shared" si="84"/>
        <v>480</v>
      </c>
      <c r="I276" s="18">
        <f t="shared" si="86"/>
        <v>1000</v>
      </c>
    </row>
    <row r="277" spans="2:9" ht="12.75" hidden="1" outlineLevel="1">
      <c r="B277" s="24"/>
      <c r="F277" s="5">
        <f t="shared" si="83"/>
      </c>
      <c r="I277" s="18"/>
    </row>
    <row r="278" spans="1:9" ht="12.75" hidden="1" outlineLevel="1">
      <c r="A278" s="3" t="s">
        <v>11</v>
      </c>
      <c r="B278" s="24">
        <v>41868</v>
      </c>
      <c r="C278" s="8" t="s">
        <v>29</v>
      </c>
      <c r="D278" s="5" t="str">
        <f>VLOOKUP($C278,$C$8:$E$46,2,FALSE)</f>
        <v>к</v>
      </c>
      <c r="E278" s="5">
        <f>VLOOKUP($C278,$C$8:$E$46,3,FALSE)</f>
        <v>80</v>
      </c>
      <c r="F278" s="5">
        <f t="shared" si="83"/>
        <v>1040</v>
      </c>
      <c r="G278" s="5">
        <f aca="true" t="shared" si="87" ref="G278:G284">IF(D278="к",E278*$H$3,IF(D278="г",E278*$H$4,"совсем ничего???"))</f>
        <v>32</v>
      </c>
      <c r="H278" s="5">
        <f t="shared" si="84"/>
        <v>384</v>
      </c>
      <c r="I278" s="18">
        <f aca="true" t="shared" si="88" ref="I278:I284">F278+H278</f>
        <v>1424</v>
      </c>
    </row>
    <row r="279" spans="1:9" ht="12.75" hidden="1" outlineLevel="1">
      <c r="A279" s="3" t="s">
        <v>12</v>
      </c>
      <c r="B279" s="24">
        <v>41868</v>
      </c>
      <c r="C279" s="6" t="s">
        <v>30</v>
      </c>
      <c r="D279" s="5" t="str">
        <f>VLOOKUP($C279,$C$8:$E$46,2,FALSE)</f>
        <v>к</v>
      </c>
      <c r="E279" s="5">
        <f>VLOOKUP($C279,$C$8:$E$46,3,FALSE)</f>
        <v>90</v>
      </c>
      <c r="F279" s="5">
        <f t="shared" si="83"/>
        <v>1170</v>
      </c>
      <c r="G279" s="5">
        <f t="shared" si="87"/>
        <v>36</v>
      </c>
      <c r="H279" s="5">
        <f t="shared" si="84"/>
        <v>432</v>
      </c>
      <c r="I279" s="18">
        <f t="shared" si="88"/>
        <v>1602</v>
      </c>
    </row>
    <row r="280" spans="1:9" ht="12.75" hidden="1" outlineLevel="1">
      <c r="A280" s="3" t="s">
        <v>13</v>
      </c>
      <c r="B280" s="24">
        <v>41868</v>
      </c>
      <c r="C280" s="6" t="s">
        <v>35</v>
      </c>
      <c r="D280" s="5" t="str">
        <f>VLOOKUP($C280,$C$8:$E$46,2,FALSE)</f>
        <v>к</v>
      </c>
      <c r="E280" s="5">
        <f>VLOOKUP($C280,$C$8:$E$46,3,FALSE)</f>
        <v>25</v>
      </c>
      <c r="F280" s="5">
        <f t="shared" si="83"/>
        <v>325</v>
      </c>
      <c r="G280" s="5">
        <f t="shared" si="87"/>
        <v>10</v>
      </c>
      <c r="H280" s="5">
        <f t="shared" si="84"/>
        <v>120</v>
      </c>
      <c r="I280" s="18">
        <f t="shared" si="88"/>
        <v>445</v>
      </c>
    </row>
    <row r="281" spans="1:9" ht="12.75" hidden="1" outlineLevel="1">
      <c r="A281" s="3" t="s">
        <v>14</v>
      </c>
      <c r="B281" s="24">
        <v>41868</v>
      </c>
      <c r="C281" s="8" t="s">
        <v>37</v>
      </c>
      <c r="D281" s="5" t="str">
        <f>VLOOKUP($C281,$C$8:$E$46,2,FALSE)</f>
        <v>к</v>
      </c>
      <c r="E281" s="5">
        <f>VLOOKUP($C281,$C$8:$E$46,3,FALSE)</f>
        <v>3</v>
      </c>
      <c r="F281" s="5">
        <f t="shared" si="83"/>
        <v>39</v>
      </c>
      <c r="G281" s="5">
        <f t="shared" si="87"/>
        <v>1.2000000000000002</v>
      </c>
      <c r="H281" s="5">
        <f t="shared" si="84"/>
        <v>14.400000000000002</v>
      </c>
      <c r="I281" s="18">
        <f t="shared" si="88"/>
        <v>53.400000000000006</v>
      </c>
    </row>
    <row r="282" spans="1:9" ht="12.75" hidden="1" outlineLevel="1">
      <c r="A282" s="3"/>
      <c r="B282" s="24">
        <v>41868</v>
      </c>
      <c r="C282" s="8" t="s">
        <v>28</v>
      </c>
      <c r="D282" s="5" t="str">
        <f>VLOOKUP($C282,$C$8:$E$46,2,FALSE)</f>
        <v>г</v>
      </c>
      <c r="E282" s="5">
        <f>VLOOKUP($C282,$C$8:$E$46,3,FALSE)</f>
        <v>16</v>
      </c>
      <c r="F282" s="5">
        <f t="shared" si="83"/>
        <v>208</v>
      </c>
      <c r="G282" s="5">
        <f t="shared" si="87"/>
        <v>16</v>
      </c>
      <c r="H282" s="5">
        <f t="shared" si="84"/>
        <v>192</v>
      </c>
      <c r="I282" s="18">
        <f t="shared" si="88"/>
        <v>400</v>
      </c>
    </row>
    <row r="283" spans="1:9" ht="12.75" hidden="1" outlineLevel="1">
      <c r="A283" s="3"/>
      <c r="B283" s="24">
        <v>41868</v>
      </c>
      <c r="C283" s="6" t="s">
        <v>62</v>
      </c>
      <c r="D283" s="5" t="str">
        <f>VLOOKUP($C283,$C$8:$E$46,2,FALSE)</f>
        <v>г</v>
      </c>
      <c r="E283" s="5">
        <f>VLOOKUP($C283,$C$8:$E$46,3,FALSE)</f>
        <v>48</v>
      </c>
      <c r="F283" s="5">
        <f t="shared" si="83"/>
        <v>624</v>
      </c>
      <c r="G283" s="5">
        <f t="shared" si="87"/>
        <v>48</v>
      </c>
      <c r="H283" s="5">
        <f t="shared" si="84"/>
        <v>576</v>
      </c>
      <c r="I283" s="18">
        <f t="shared" si="88"/>
        <v>1200</v>
      </c>
    </row>
    <row r="284" spans="1:9" ht="12.75" hidden="1" outlineLevel="1">
      <c r="A284" s="3"/>
      <c r="B284" s="24">
        <v>41868</v>
      </c>
      <c r="C284" s="6" t="s">
        <v>63</v>
      </c>
      <c r="D284" s="5" t="str">
        <f>VLOOKUP($C284,$C$8:$E$46,2,FALSE)</f>
        <v>г</v>
      </c>
      <c r="E284" s="5">
        <f>VLOOKUP($C284,$C$8:$E$46,3,FALSE)</f>
        <v>17</v>
      </c>
      <c r="F284" s="5">
        <f t="shared" si="83"/>
        <v>221</v>
      </c>
      <c r="G284" s="5">
        <f t="shared" si="87"/>
        <v>17</v>
      </c>
      <c r="H284" s="5">
        <f t="shared" si="84"/>
        <v>204</v>
      </c>
      <c r="I284" s="18">
        <f t="shared" si="88"/>
        <v>425</v>
      </c>
    </row>
    <row r="285" spans="1:9" ht="12.75" hidden="1" outlineLevel="1">
      <c r="A285" s="3"/>
      <c r="B285" s="24"/>
      <c r="C285" s="10"/>
      <c r="I285" s="18"/>
    </row>
    <row r="286" spans="3:10" s="16" customFormat="1" ht="12.75" collapsed="1">
      <c r="C286" s="16" t="s">
        <v>200</v>
      </c>
      <c r="D286" s="39"/>
      <c r="E286" s="39"/>
      <c r="F286" s="39"/>
      <c r="G286" s="40"/>
      <c r="H286" s="39">
        <f aca="true" t="shared" si="89" ref="H286:H293">IF($B286="","",G286*H$2)</f>
      </c>
      <c r="I286" s="58"/>
      <c r="J286" s="22"/>
    </row>
    <row r="287" spans="1:9" ht="12.75" hidden="1" outlineLevel="1">
      <c r="A287" s="3" t="s">
        <v>1</v>
      </c>
      <c r="B287" s="24">
        <v>41869</v>
      </c>
      <c r="C287" s="6" t="s">
        <v>64</v>
      </c>
      <c r="D287" s="5" t="str">
        <f>VLOOKUP($C287,$C$8:$E$46,2,FALSE)</f>
        <v>к</v>
      </c>
      <c r="E287" s="5">
        <f>VLOOKUP($C287,$C$8:$E$46,3,FALSE)</f>
        <v>55</v>
      </c>
      <c r="F287" s="5">
        <f aca="true" t="shared" si="90" ref="F287:F293">IF($B287="","",E287*F$2)</f>
        <v>715</v>
      </c>
      <c r="G287" s="5">
        <f aca="true" t="shared" si="91" ref="G287:G293">IF(D287="к",E287*$H$3,IF(D287="г",E287*$H$4,"совсем ничего???"))</f>
        <v>22</v>
      </c>
      <c r="H287" s="5">
        <f t="shared" si="89"/>
        <v>264</v>
      </c>
      <c r="I287" s="18">
        <f aca="true" t="shared" si="92" ref="I287:I293">F287+H287</f>
        <v>979</v>
      </c>
    </row>
    <row r="288" spans="1:9" ht="12.75" hidden="1" outlineLevel="1">
      <c r="A288" s="3" t="s">
        <v>2</v>
      </c>
      <c r="B288" s="24">
        <v>41869</v>
      </c>
      <c r="C288" s="8" t="s">
        <v>39</v>
      </c>
      <c r="D288" s="5" t="str">
        <f>VLOOKUP($C288,$C$8:$E$46,2,FALSE)</f>
        <v>г</v>
      </c>
      <c r="E288" s="5">
        <f>VLOOKUP($C288,$C$8:$E$46,3,FALSE)</f>
        <v>38</v>
      </c>
      <c r="F288" s="5">
        <f t="shared" si="90"/>
        <v>494</v>
      </c>
      <c r="G288" s="5">
        <f t="shared" si="91"/>
        <v>38</v>
      </c>
      <c r="H288" s="5">
        <f t="shared" si="89"/>
        <v>456</v>
      </c>
      <c r="I288" s="18">
        <f t="shared" si="92"/>
        <v>950</v>
      </c>
    </row>
    <row r="289" spans="1:10" ht="12.75" hidden="1" outlineLevel="1">
      <c r="A289" s="3" t="s">
        <v>3</v>
      </c>
      <c r="B289" s="24">
        <v>41869</v>
      </c>
      <c r="C289" s="6" t="s">
        <v>57</v>
      </c>
      <c r="D289" s="5" t="str">
        <f>VLOOKUP($C289,$C$8:$E$46,2,FALSE)</f>
        <v>г</v>
      </c>
      <c r="E289" s="5">
        <f>VLOOKUP($C289,$C$8:$E$46,3,FALSE)</f>
        <v>15</v>
      </c>
      <c r="F289" s="5">
        <f t="shared" si="90"/>
        <v>195</v>
      </c>
      <c r="G289" s="5">
        <f t="shared" si="91"/>
        <v>15</v>
      </c>
      <c r="H289" s="5">
        <f t="shared" si="89"/>
        <v>180</v>
      </c>
      <c r="I289" s="18">
        <f t="shared" si="92"/>
        <v>375</v>
      </c>
      <c r="J289" s="4"/>
    </row>
    <row r="290" spans="1:9" ht="12.75" hidden="1" outlineLevel="1">
      <c r="A290" s="3" t="s">
        <v>4</v>
      </c>
      <c r="B290" s="24">
        <v>41869</v>
      </c>
      <c r="C290" s="6" t="s">
        <v>176</v>
      </c>
      <c r="D290" s="5" t="str">
        <f>VLOOKUP($C290,$C$8:$E$46,2,FALSE)</f>
        <v>к</v>
      </c>
      <c r="E290" s="5">
        <f>VLOOKUP($C290,$C$8:$E$46,3,FALSE)</f>
        <v>10</v>
      </c>
      <c r="F290" s="5">
        <f t="shared" si="90"/>
        <v>130</v>
      </c>
      <c r="G290" s="5">
        <f t="shared" si="91"/>
        <v>4</v>
      </c>
      <c r="H290" s="5">
        <f t="shared" si="89"/>
        <v>48</v>
      </c>
      <c r="I290" s="18">
        <f t="shared" si="92"/>
        <v>178</v>
      </c>
    </row>
    <row r="291" spans="1:9" ht="12.75" hidden="1" outlineLevel="1">
      <c r="A291" s="3" t="s">
        <v>5</v>
      </c>
      <c r="B291" s="24">
        <v>41869</v>
      </c>
      <c r="C291" s="6" t="s">
        <v>97</v>
      </c>
      <c r="D291" s="5" t="str">
        <f>VLOOKUP($C291,$C$8:$E$46,2,FALSE)</f>
        <v>к</v>
      </c>
      <c r="E291" s="5">
        <f>VLOOKUP($C291,$C$8:$E$46,3,FALSE)</f>
        <v>10</v>
      </c>
      <c r="F291" s="5">
        <f t="shared" si="90"/>
        <v>130</v>
      </c>
      <c r="G291" s="5">
        <f t="shared" si="91"/>
        <v>4</v>
      </c>
      <c r="H291" s="5">
        <f t="shared" si="89"/>
        <v>48</v>
      </c>
      <c r="I291" s="18">
        <f t="shared" si="92"/>
        <v>178</v>
      </c>
    </row>
    <row r="292" spans="1:9" ht="12.75" hidden="1" outlineLevel="1">
      <c r="A292" s="3" t="s">
        <v>2</v>
      </c>
      <c r="B292" s="24">
        <v>41869</v>
      </c>
      <c r="C292" s="6" t="s">
        <v>41</v>
      </c>
      <c r="D292" s="5" t="str">
        <f>VLOOKUP($C292,$C$8:$E$46,2,FALSE)</f>
        <v>г</v>
      </c>
      <c r="E292" s="5">
        <f>VLOOKUP($C292,$C$8:$E$46,3,FALSE)</f>
        <v>25</v>
      </c>
      <c r="F292" s="5">
        <f t="shared" si="90"/>
        <v>325</v>
      </c>
      <c r="G292" s="5">
        <f t="shared" si="91"/>
        <v>25</v>
      </c>
      <c r="H292" s="5">
        <f t="shared" si="89"/>
        <v>300</v>
      </c>
      <c r="I292" s="18">
        <f t="shared" si="92"/>
        <v>625</v>
      </c>
    </row>
    <row r="293" spans="1:9" ht="12.75" hidden="1" outlineLevel="1">
      <c r="A293" s="3" t="s">
        <v>6</v>
      </c>
      <c r="B293" s="24">
        <v>41869</v>
      </c>
      <c r="C293" s="8" t="s">
        <v>60</v>
      </c>
      <c r="D293" s="5" t="str">
        <f>VLOOKUP($C293,$C$8:$E$46,2,FALSE)</f>
        <v>г</v>
      </c>
      <c r="E293" s="5">
        <f>VLOOKUP($C293,$C$8:$E$46,3,FALSE)</f>
        <v>25</v>
      </c>
      <c r="F293" s="5">
        <f t="shared" si="90"/>
        <v>325</v>
      </c>
      <c r="G293" s="5">
        <f t="shared" si="91"/>
        <v>25</v>
      </c>
      <c r="H293" s="5">
        <f t="shared" si="89"/>
        <v>300</v>
      </c>
      <c r="I293" s="18">
        <f t="shared" si="92"/>
        <v>625</v>
      </c>
    </row>
    <row r="294" spans="1:9" ht="12.75" hidden="1" outlineLevel="1">
      <c r="A294" s="3"/>
      <c r="B294" s="24"/>
      <c r="C294" s="6"/>
      <c r="I294" s="18"/>
    </row>
    <row r="295" spans="1:10" ht="12.75" hidden="1" outlineLevel="1">
      <c r="A295" s="3" t="s">
        <v>7</v>
      </c>
      <c r="B295" s="24">
        <v>41869</v>
      </c>
      <c r="C295" s="6" t="s">
        <v>52</v>
      </c>
      <c r="D295" s="5" t="str">
        <f>VLOOKUP($C295,$C$8:$E$46,2,FALSE)</f>
        <v>к</v>
      </c>
      <c r="E295" s="5">
        <f>VLOOKUP($C295,$C$8:$E$46,3,FALSE)</f>
        <v>15</v>
      </c>
      <c r="F295" s="5">
        <f aca="true" t="shared" si="93" ref="F295:F312">IF($B295="","",E295*F$2)</f>
        <v>195</v>
      </c>
      <c r="G295" s="5">
        <f>IF(D295="к",E295*$H$3,IF(D295="г",E295*$H$4,"совсем ничего???"))</f>
        <v>6</v>
      </c>
      <c r="H295" s="5">
        <f aca="true" t="shared" si="94" ref="H295:H312">IF($B295="","",G295*H$2)</f>
        <v>72</v>
      </c>
      <c r="I295" s="18">
        <f>F295+H295</f>
        <v>267</v>
      </c>
      <c r="J295" s="42"/>
    </row>
    <row r="296" spans="1:9" ht="12.75" hidden="1" outlineLevel="1">
      <c r="A296" s="3" t="s">
        <v>8</v>
      </c>
      <c r="B296" s="24">
        <v>41869</v>
      </c>
      <c r="C296" s="6" t="s">
        <v>99</v>
      </c>
      <c r="D296" s="5" t="str">
        <f>VLOOKUP($C296,$C$8:$E$46,2,FALSE)</f>
        <v>к</v>
      </c>
      <c r="E296" s="5">
        <f>VLOOKUP($C296,$C$8:$E$46,3,FALSE)</f>
        <v>20</v>
      </c>
      <c r="F296" s="5">
        <f t="shared" si="93"/>
        <v>260</v>
      </c>
      <c r="G296" s="5">
        <f aca="true" t="shared" si="95" ref="G296:G304">IF(D296="к",E296*$H$3,IF(D296="г",E296*$H$4,"совсем ничего???"))</f>
        <v>8</v>
      </c>
      <c r="H296" s="5">
        <f t="shared" si="94"/>
        <v>96</v>
      </c>
      <c r="I296" s="18">
        <f aca="true" t="shared" si="96" ref="I296:I304">F296+H296</f>
        <v>356</v>
      </c>
    </row>
    <row r="297" spans="1:9" ht="12.75" hidden="1" outlineLevel="1">
      <c r="A297" s="3" t="s">
        <v>9</v>
      </c>
      <c r="B297" s="24">
        <v>41869</v>
      </c>
      <c r="C297" s="6" t="s">
        <v>111</v>
      </c>
      <c r="D297" s="5" t="str">
        <f>VLOOKUP($C297,$C$8:$E$46,2,FALSE)</f>
        <v>к</v>
      </c>
      <c r="E297" s="5">
        <f>VLOOKUP($C297,$C$8:$E$46,3,FALSE)</f>
        <v>8</v>
      </c>
      <c r="F297" s="5">
        <f t="shared" si="93"/>
        <v>104</v>
      </c>
      <c r="G297" s="5">
        <f t="shared" si="95"/>
        <v>3.2</v>
      </c>
      <c r="H297" s="5">
        <f t="shared" si="94"/>
        <v>38.400000000000006</v>
      </c>
      <c r="I297" s="18">
        <f t="shared" si="96"/>
        <v>142.4</v>
      </c>
    </row>
    <row r="298" spans="1:9" ht="12.75" hidden="1" outlineLevel="1">
      <c r="A298" s="3" t="s">
        <v>10</v>
      </c>
      <c r="B298" s="24">
        <v>41869</v>
      </c>
      <c r="C298" s="6" t="s">
        <v>118</v>
      </c>
      <c r="D298" s="5" t="str">
        <f>VLOOKUP($C298,$C$8:$E$46,2,FALSE)</f>
        <v>к</v>
      </c>
      <c r="E298" s="5">
        <f>VLOOKUP($C298,$C$8:$E$46,3,FALSE)</f>
        <v>2</v>
      </c>
      <c r="F298" s="5">
        <f t="shared" si="93"/>
        <v>26</v>
      </c>
      <c r="G298" s="5">
        <f t="shared" si="95"/>
        <v>0.8</v>
      </c>
      <c r="H298" s="5">
        <f t="shared" si="94"/>
        <v>9.600000000000001</v>
      </c>
      <c r="I298" s="18">
        <f t="shared" si="96"/>
        <v>35.6</v>
      </c>
    </row>
    <row r="299" spans="1:9" ht="12.75" hidden="1" outlineLevel="1">
      <c r="A299" s="3"/>
      <c r="B299" s="24">
        <v>41869</v>
      </c>
      <c r="C299" s="8" t="s">
        <v>113</v>
      </c>
      <c r="D299" s="5" t="str">
        <f>VLOOKUP($C299,$C$8:$E$46,2,FALSE)</f>
        <v>к</v>
      </c>
      <c r="E299" s="5">
        <f>VLOOKUP($C299,$C$8:$E$46,3,FALSE)</f>
        <v>8</v>
      </c>
      <c r="F299" s="5">
        <f t="shared" si="93"/>
        <v>104</v>
      </c>
      <c r="G299" s="5">
        <f t="shared" si="95"/>
        <v>3.2</v>
      </c>
      <c r="H299" s="5">
        <f t="shared" si="94"/>
        <v>38.400000000000006</v>
      </c>
      <c r="I299" s="18">
        <f t="shared" si="96"/>
        <v>142.4</v>
      </c>
    </row>
    <row r="300" spans="1:10" ht="12.75" hidden="1" outlineLevel="1">
      <c r="A300" s="3"/>
      <c r="B300" s="24">
        <v>41869</v>
      </c>
      <c r="C300" s="8" t="s">
        <v>42</v>
      </c>
      <c r="D300" s="5" t="str">
        <f>VLOOKUP($C300,$C$8:$E$46,2,FALSE)</f>
        <v>к</v>
      </c>
      <c r="E300" s="5">
        <f>VLOOKUP($C300,$C$8:$E$46,3,FALSE)</f>
        <v>50</v>
      </c>
      <c r="F300" s="5">
        <f t="shared" si="93"/>
        <v>650</v>
      </c>
      <c r="G300" s="5">
        <f t="shared" si="95"/>
        <v>20</v>
      </c>
      <c r="H300" s="5">
        <f t="shared" si="94"/>
        <v>240</v>
      </c>
      <c r="I300" s="18">
        <f t="shared" si="96"/>
        <v>890</v>
      </c>
      <c r="J300" s="42"/>
    </row>
    <row r="301" spans="1:9" ht="12.75" hidden="1" outlineLevel="1">
      <c r="A301" s="3"/>
      <c r="B301" s="24">
        <v>41869</v>
      </c>
      <c r="C301" s="6" t="s">
        <v>63</v>
      </c>
      <c r="D301" s="5" t="str">
        <f>VLOOKUP($C301,$C$8:$E$46,2,FALSE)</f>
        <v>г</v>
      </c>
      <c r="E301" s="5">
        <f>VLOOKUP($C301,$C$8:$E$46,3,FALSE)</f>
        <v>17</v>
      </c>
      <c r="F301" s="5">
        <f t="shared" si="93"/>
        <v>221</v>
      </c>
      <c r="G301" s="5">
        <f t="shared" si="95"/>
        <v>17</v>
      </c>
      <c r="H301" s="5">
        <f t="shared" si="94"/>
        <v>204</v>
      </c>
      <c r="I301" s="18">
        <f t="shared" si="96"/>
        <v>425</v>
      </c>
    </row>
    <row r="302" spans="1:9" ht="12.75" hidden="1" outlineLevel="1">
      <c r="A302" s="3"/>
      <c r="B302" s="24">
        <v>41869</v>
      </c>
      <c r="C302" s="6" t="s">
        <v>36</v>
      </c>
      <c r="D302" s="5" t="str">
        <f>VLOOKUP($C302,$C$8:$E$46,2,FALSE)</f>
        <v>г</v>
      </c>
      <c r="E302" s="5">
        <f>VLOOKUP($C302,$C$8:$E$46,3,FALSE)</f>
        <v>25</v>
      </c>
      <c r="F302" s="5">
        <f t="shared" si="93"/>
        <v>325</v>
      </c>
      <c r="G302" s="5">
        <f t="shared" si="95"/>
        <v>25</v>
      </c>
      <c r="H302" s="5">
        <f t="shared" si="94"/>
        <v>300</v>
      </c>
      <c r="I302" s="18">
        <f t="shared" si="96"/>
        <v>625</v>
      </c>
    </row>
    <row r="303" spans="1:9" ht="12.75" hidden="1" outlineLevel="1">
      <c r="A303" s="3"/>
      <c r="B303" s="24">
        <v>41869</v>
      </c>
      <c r="C303" s="6" t="s">
        <v>55</v>
      </c>
      <c r="D303" s="5" t="str">
        <f>VLOOKUP($C303,$C$8:$E$46,2,FALSE)</f>
        <v>г</v>
      </c>
      <c r="E303" s="5">
        <f>VLOOKUP($C303,$C$8:$E$46,3,FALSE)</f>
        <v>30</v>
      </c>
      <c r="F303" s="5">
        <f t="shared" si="93"/>
        <v>390</v>
      </c>
      <c r="G303" s="5">
        <f t="shared" si="95"/>
        <v>30</v>
      </c>
      <c r="H303" s="5">
        <f t="shared" si="94"/>
        <v>360</v>
      </c>
      <c r="I303" s="18">
        <f t="shared" si="96"/>
        <v>750</v>
      </c>
    </row>
    <row r="304" spans="2:9" ht="12.75" hidden="1" outlineLevel="1">
      <c r="B304" s="24">
        <v>41869</v>
      </c>
      <c r="C304" s="8" t="s">
        <v>61</v>
      </c>
      <c r="D304" s="5" t="str">
        <f>VLOOKUP($C304,$C$8:$E$46,2,FALSE)</f>
        <v>г</v>
      </c>
      <c r="E304" s="5">
        <f>VLOOKUP($C304,$C$8:$E$46,3,FALSE)</f>
        <v>40</v>
      </c>
      <c r="F304" s="5">
        <f t="shared" si="93"/>
        <v>520</v>
      </c>
      <c r="G304" s="5">
        <f t="shared" si="95"/>
        <v>40</v>
      </c>
      <c r="H304" s="5">
        <f t="shared" si="94"/>
        <v>480</v>
      </c>
      <c r="I304" s="18">
        <f t="shared" si="96"/>
        <v>1000</v>
      </c>
    </row>
    <row r="305" spans="2:9" ht="12.75" hidden="1" outlineLevel="1">
      <c r="B305" s="24"/>
      <c r="F305" s="5">
        <f t="shared" si="93"/>
      </c>
      <c r="H305" s="5">
        <f t="shared" si="94"/>
      </c>
      <c r="I305" s="18"/>
    </row>
    <row r="306" spans="1:9" ht="12.75" hidden="1" outlineLevel="1">
      <c r="A306" s="3" t="s">
        <v>11</v>
      </c>
      <c r="B306" s="24">
        <v>41869</v>
      </c>
      <c r="C306" s="8" t="s">
        <v>44</v>
      </c>
      <c r="D306" s="5" t="str">
        <f>VLOOKUP($C306,$C$8:$E$46,2,FALSE)</f>
        <v>к</v>
      </c>
      <c r="E306" s="5">
        <f>VLOOKUP($C306,$C$8:$E$46,3,FALSE)</f>
        <v>95</v>
      </c>
      <c r="F306" s="5">
        <f t="shared" si="93"/>
        <v>1235</v>
      </c>
      <c r="G306" s="5">
        <f aca="true" t="shared" si="97" ref="G306:G312">IF(D306="к",E306*$H$3,IF(D306="г",E306*$H$4,"совсем ничего???"))</f>
        <v>38</v>
      </c>
      <c r="H306" s="5">
        <f t="shared" si="94"/>
        <v>456</v>
      </c>
      <c r="I306" s="18">
        <f aca="true" t="shared" si="98" ref="I306:I312">F306+H306</f>
        <v>1691</v>
      </c>
    </row>
    <row r="307" spans="1:9" ht="12.75" hidden="1" outlineLevel="1">
      <c r="A307" s="3" t="s">
        <v>12</v>
      </c>
      <c r="B307" s="24">
        <v>41869</v>
      </c>
      <c r="C307" s="6" t="s">
        <v>30</v>
      </c>
      <c r="D307" s="5" t="str">
        <f>VLOOKUP($C307,$C$8:$E$46,2,FALSE)</f>
        <v>к</v>
      </c>
      <c r="E307" s="5">
        <f>VLOOKUP($C307,$C$8:$E$46,3,FALSE)</f>
        <v>90</v>
      </c>
      <c r="F307" s="5">
        <f t="shared" si="93"/>
        <v>1170</v>
      </c>
      <c r="G307" s="5">
        <f t="shared" si="97"/>
        <v>36</v>
      </c>
      <c r="H307" s="5">
        <f t="shared" si="94"/>
        <v>432</v>
      </c>
      <c r="I307" s="18">
        <f t="shared" si="98"/>
        <v>1602</v>
      </c>
    </row>
    <row r="308" spans="1:9" ht="12.75" hidden="1" outlineLevel="1">
      <c r="A308" s="3" t="s">
        <v>13</v>
      </c>
      <c r="B308" s="24">
        <v>41869</v>
      </c>
      <c r="C308" s="6" t="s">
        <v>35</v>
      </c>
      <c r="D308" s="5" t="str">
        <f>VLOOKUP($C308,$C$8:$E$46,2,FALSE)</f>
        <v>к</v>
      </c>
      <c r="E308" s="5">
        <f>VLOOKUP($C308,$C$8:$E$46,3,FALSE)</f>
        <v>25</v>
      </c>
      <c r="F308" s="5">
        <f t="shared" si="93"/>
        <v>325</v>
      </c>
      <c r="G308" s="5">
        <f t="shared" si="97"/>
        <v>10</v>
      </c>
      <c r="H308" s="5">
        <f t="shared" si="94"/>
        <v>120</v>
      </c>
      <c r="I308" s="18">
        <f t="shared" si="98"/>
        <v>445</v>
      </c>
    </row>
    <row r="309" spans="1:9" ht="12.75" hidden="1" outlineLevel="1">
      <c r="A309" s="3" t="s">
        <v>14</v>
      </c>
      <c r="B309" s="24">
        <v>41869</v>
      </c>
      <c r="C309" s="8" t="s">
        <v>37</v>
      </c>
      <c r="D309" s="5" t="str">
        <f>VLOOKUP($C309,$C$8:$E$46,2,FALSE)</f>
        <v>к</v>
      </c>
      <c r="E309" s="5">
        <f>VLOOKUP($C309,$C$8:$E$46,3,FALSE)</f>
        <v>3</v>
      </c>
      <c r="F309" s="5">
        <f t="shared" si="93"/>
        <v>39</v>
      </c>
      <c r="G309" s="5">
        <f t="shared" si="97"/>
        <v>1.2000000000000002</v>
      </c>
      <c r="H309" s="5">
        <f t="shared" si="94"/>
        <v>14.400000000000002</v>
      </c>
      <c r="I309" s="18">
        <f t="shared" si="98"/>
        <v>53.400000000000006</v>
      </c>
    </row>
    <row r="310" spans="1:9" ht="12.75" hidden="1" outlineLevel="1">
      <c r="A310" s="3"/>
      <c r="B310" s="24">
        <v>41869</v>
      </c>
      <c r="C310" s="8" t="s">
        <v>28</v>
      </c>
      <c r="D310" s="5" t="str">
        <f>VLOOKUP($C310,$C$8:$E$46,2,FALSE)</f>
        <v>г</v>
      </c>
      <c r="E310" s="5">
        <f>VLOOKUP($C310,$C$8:$E$46,3,FALSE)</f>
        <v>16</v>
      </c>
      <c r="F310" s="5">
        <f t="shared" si="93"/>
        <v>208</v>
      </c>
      <c r="G310" s="5">
        <f t="shared" si="97"/>
        <v>16</v>
      </c>
      <c r="H310" s="5">
        <f t="shared" si="94"/>
        <v>192</v>
      </c>
      <c r="I310" s="18">
        <f t="shared" si="98"/>
        <v>400</v>
      </c>
    </row>
    <row r="311" spans="1:9" ht="12.75" hidden="1" outlineLevel="1">
      <c r="A311" s="3"/>
      <c r="B311" s="24">
        <v>41869</v>
      </c>
      <c r="C311" s="6" t="s">
        <v>62</v>
      </c>
      <c r="D311" s="5" t="str">
        <f>VLOOKUP($C311,$C$8:$E$46,2,FALSE)</f>
        <v>г</v>
      </c>
      <c r="E311" s="5">
        <f>VLOOKUP($C311,$C$8:$E$46,3,FALSE)</f>
        <v>48</v>
      </c>
      <c r="F311" s="5">
        <f t="shared" si="93"/>
        <v>624</v>
      </c>
      <c r="G311" s="5">
        <f t="shared" si="97"/>
        <v>48</v>
      </c>
      <c r="H311" s="5">
        <f t="shared" si="94"/>
        <v>576</v>
      </c>
      <c r="I311" s="18">
        <f t="shared" si="98"/>
        <v>1200</v>
      </c>
    </row>
    <row r="312" spans="1:9" ht="12.75" hidden="1" outlineLevel="1">
      <c r="A312" s="3"/>
      <c r="B312" s="24">
        <v>41869</v>
      </c>
      <c r="C312" s="6" t="s">
        <v>63</v>
      </c>
      <c r="D312" s="5" t="str">
        <f>VLOOKUP($C312,$C$8:$E$46,2,FALSE)</f>
        <v>г</v>
      </c>
      <c r="E312" s="5">
        <f>VLOOKUP($C312,$C$8:$E$46,3,FALSE)</f>
        <v>17</v>
      </c>
      <c r="F312" s="5">
        <f t="shared" si="93"/>
        <v>221</v>
      </c>
      <c r="G312" s="5">
        <f t="shared" si="97"/>
        <v>17</v>
      </c>
      <c r="H312" s="5">
        <f t="shared" si="94"/>
        <v>204</v>
      </c>
      <c r="I312" s="18">
        <f t="shared" si="98"/>
        <v>425</v>
      </c>
    </row>
    <row r="313" spans="1:9" ht="12.75" hidden="1" outlineLevel="1">
      <c r="A313" s="3"/>
      <c r="B313" s="24"/>
      <c r="C313" s="10"/>
      <c r="I313" s="18"/>
    </row>
    <row r="314" spans="3:10" s="16" customFormat="1" ht="12.75" collapsed="1">
      <c r="C314" s="16" t="s">
        <v>201</v>
      </c>
      <c r="D314" s="39"/>
      <c r="E314" s="39"/>
      <c r="F314" s="39"/>
      <c r="G314" s="40"/>
      <c r="H314" s="39">
        <f aca="true" t="shared" si="99" ref="H314:H321">IF($B314="","",G314*H$2)</f>
      </c>
      <c r="I314" s="58"/>
      <c r="J314" s="22"/>
    </row>
    <row r="315" spans="1:9" ht="12.75" hidden="1" outlineLevel="1">
      <c r="A315" s="3" t="s">
        <v>1</v>
      </c>
      <c r="B315" s="24">
        <v>41870</v>
      </c>
      <c r="C315" s="6" t="s">
        <v>59</v>
      </c>
      <c r="D315" s="5" t="str">
        <f>VLOOKUP($C315,$C$8:$E$46,2,FALSE)</f>
        <v>к</v>
      </c>
      <c r="E315" s="5">
        <f>VLOOKUP($C315,$C$8:$E$46,3,FALSE)</f>
        <v>50</v>
      </c>
      <c r="F315" s="5">
        <f aca="true" t="shared" si="100" ref="F315:F321">IF($B315="","",E315*F$2)</f>
        <v>650</v>
      </c>
      <c r="G315" s="5">
        <f aca="true" t="shared" si="101" ref="G315:G321">IF(D315="к",E315*$H$3,IF(D315="г",E315*$H$4,"совсем ничего???"))</f>
        <v>20</v>
      </c>
      <c r="H315" s="5">
        <f t="shared" si="99"/>
        <v>240</v>
      </c>
      <c r="I315" s="18">
        <f aca="true" t="shared" si="102" ref="I315:I321">F315+H315</f>
        <v>890</v>
      </c>
    </row>
    <row r="316" spans="1:9" ht="12.75" hidden="1" outlineLevel="1">
      <c r="A316" s="3" t="s">
        <v>2</v>
      </c>
      <c r="B316" s="24">
        <v>41870</v>
      </c>
      <c r="C316" s="8" t="s">
        <v>39</v>
      </c>
      <c r="D316" s="5" t="str">
        <f>VLOOKUP($C316,$C$8:$E$46,2,FALSE)</f>
        <v>г</v>
      </c>
      <c r="E316" s="5">
        <f>VLOOKUP($C316,$C$8:$E$46,3,FALSE)</f>
        <v>38</v>
      </c>
      <c r="F316" s="5">
        <f t="shared" si="100"/>
        <v>494</v>
      </c>
      <c r="G316" s="5">
        <f t="shared" si="101"/>
        <v>38</v>
      </c>
      <c r="H316" s="5">
        <f t="shared" si="99"/>
        <v>456</v>
      </c>
      <c r="I316" s="18">
        <f t="shared" si="102"/>
        <v>950</v>
      </c>
    </row>
    <row r="317" spans="1:10" ht="12.75" hidden="1" outlineLevel="1">
      <c r="A317" s="3" t="s">
        <v>3</v>
      </c>
      <c r="B317" s="24">
        <v>41870</v>
      </c>
      <c r="C317" s="6" t="s">
        <v>57</v>
      </c>
      <c r="D317" s="5" t="str">
        <f>VLOOKUP($C317,$C$8:$E$46,2,FALSE)</f>
        <v>г</v>
      </c>
      <c r="E317" s="5">
        <f>VLOOKUP($C317,$C$8:$E$46,3,FALSE)</f>
        <v>15</v>
      </c>
      <c r="F317" s="5">
        <f t="shared" si="100"/>
        <v>195</v>
      </c>
      <c r="G317" s="5">
        <f t="shared" si="101"/>
        <v>15</v>
      </c>
      <c r="H317" s="5">
        <f t="shared" si="99"/>
        <v>180</v>
      </c>
      <c r="I317" s="18">
        <f t="shared" si="102"/>
        <v>375</v>
      </c>
      <c r="J317" s="4"/>
    </row>
    <row r="318" spans="1:9" ht="12.75" hidden="1" outlineLevel="1">
      <c r="A318" s="3" t="s">
        <v>4</v>
      </c>
      <c r="B318" s="24">
        <v>41870</v>
      </c>
      <c r="C318" s="6" t="s">
        <v>176</v>
      </c>
      <c r="D318" s="5" t="str">
        <f>VLOOKUP($C318,$C$8:$E$46,2,FALSE)</f>
        <v>к</v>
      </c>
      <c r="E318" s="5">
        <f>VLOOKUP($C318,$C$8:$E$46,3,FALSE)</f>
        <v>10</v>
      </c>
      <c r="F318" s="5">
        <f t="shared" si="100"/>
        <v>130</v>
      </c>
      <c r="G318" s="5">
        <f t="shared" si="101"/>
        <v>4</v>
      </c>
      <c r="H318" s="5">
        <f t="shared" si="99"/>
        <v>48</v>
      </c>
      <c r="I318" s="18">
        <f t="shared" si="102"/>
        <v>178</v>
      </c>
    </row>
    <row r="319" spans="1:9" ht="12.75" hidden="1" outlineLevel="1">
      <c r="A319" s="3" t="s">
        <v>5</v>
      </c>
      <c r="B319" s="24">
        <v>41870</v>
      </c>
      <c r="C319" s="6" t="s">
        <v>97</v>
      </c>
      <c r="D319" s="5" t="str">
        <f>VLOOKUP($C319,$C$8:$E$46,2,FALSE)</f>
        <v>к</v>
      </c>
      <c r="E319" s="5">
        <f>VLOOKUP($C319,$C$8:$E$46,3,FALSE)</f>
        <v>10</v>
      </c>
      <c r="F319" s="5">
        <f t="shared" si="100"/>
        <v>130</v>
      </c>
      <c r="G319" s="5">
        <f t="shared" si="101"/>
        <v>4</v>
      </c>
      <c r="H319" s="5">
        <f t="shared" si="99"/>
        <v>48</v>
      </c>
      <c r="I319" s="18">
        <f t="shared" si="102"/>
        <v>178</v>
      </c>
    </row>
    <row r="320" spans="1:9" ht="12.75" hidden="1" outlineLevel="1">
      <c r="A320" s="3" t="s">
        <v>2</v>
      </c>
      <c r="B320" s="24">
        <v>41870</v>
      </c>
      <c r="C320" s="6" t="s">
        <v>41</v>
      </c>
      <c r="D320" s="5" t="str">
        <f>VLOOKUP($C320,$C$8:$E$46,2,FALSE)</f>
        <v>г</v>
      </c>
      <c r="E320" s="5">
        <f>VLOOKUP($C320,$C$8:$E$46,3,FALSE)</f>
        <v>25</v>
      </c>
      <c r="F320" s="5">
        <f t="shared" si="100"/>
        <v>325</v>
      </c>
      <c r="G320" s="5">
        <f t="shared" si="101"/>
        <v>25</v>
      </c>
      <c r="H320" s="5">
        <f t="shared" si="99"/>
        <v>300</v>
      </c>
      <c r="I320" s="18">
        <f t="shared" si="102"/>
        <v>625</v>
      </c>
    </row>
    <row r="321" spans="1:9" ht="12.75" hidden="1" outlineLevel="1">
      <c r="A321" s="3" t="s">
        <v>6</v>
      </c>
      <c r="B321" s="24">
        <v>41870</v>
      </c>
      <c r="C321" s="8" t="s">
        <v>60</v>
      </c>
      <c r="D321" s="5" t="str">
        <f>VLOOKUP($C321,$C$8:$E$46,2,FALSE)</f>
        <v>г</v>
      </c>
      <c r="E321" s="5">
        <f>VLOOKUP($C321,$C$8:$E$46,3,FALSE)</f>
        <v>25</v>
      </c>
      <c r="F321" s="5">
        <f t="shared" si="100"/>
        <v>325</v>
      </c>
      <c r="G321" s="5">
        <f t="shared" si="101"/>
        <v>25</v>
      </c>
      <c r="H321" s="5">
        <f t="shared" si="99"/>
        <v>300</v>
      </c>
      <c r="I321" s="18">
        <f t="shared" si="102"/>
        <v>625</v>
      </c>
    </row>
    <row r="322" spans="1:9" ht="12.75" hidden="1" outlineLevel="1">
      <c r="A322" s="3"/>
      <c r="B322" s="24"/>
      <c r="C322" s="6"/>
      <c r="I322" s="18"/>
    </row>
    <row r="323" spans="1:10" ht="12.75" hidden="1" outlineLevel="1">
      <c r="A323" s="3" t="s">
        <v>7</v>
      </c>
      <c r="B323" s="24">
        <v>41870</v>
      </c>
      <c r="C323" s="6" t="s">
        <v>52</v>
      </c>
      <c r="D323" s="5" t="str">
        <f>VLOOKUP($C323,$C$8:$E$46,2,FALSE)</f>
        <v>к</v>
      </c>
      <c r="E323" s="5">
        <f>VLOOKUP($C323,$C$8:$E$46,3,FALSE)</f>
        <v>15</v>
      </c>
      <c r="F323" s="5">
        <f aca="true" t="shared" si="103" ref="F323:F340">IF($B323="","",E323*F$2)</f>
        <v>195</v>
      </c>
      <c r="G323" s="5">
        <f>IF(D323="к",E323*$H$3,IF(D323="г",E323*$H$4,"совсем ничего???"))</f>
        <v>6</v>
      </c>
      <c r="H323" s="5">
        <f aca="true" t="shared" si="104" ref="H323:H340">IF($B323="","",G323*H$2)</f>
        <v>72</v>
      </c>
      <c r="I323" s="18">
        <f>F323+H323</f>
        <v>267</v>
      </c>
      <c r="J323" s="42"/>
    </row>
    <row r="324" spans="1:9" ht="12.75" hidden="1" outlineLevel="1">
      <c r="A324" s="3" t="s">
        <v>8</v>
      </c>
      <c r="B324" s="24">
        <v>41870</v>
      </c>
      <c r="C324" s="6" t="s">
        <v>43</v>
      </c>
      <c r="D324" s="5" t="str">
        <f>VLOOKUP($C324,$C$8:$E$46,2,FALSE)</f>
        <v>к</v>
      </c>
      <c r="E324" s="5">
        <f>VLOOKUP($C324,$C$8:$E$46,3,FALSE)</f>
        <v>20</v>
      </c>
      <c r="F324" s="5">
        <f t="shared" si="103"/>
        <v>260</v>
      </c>
      <c r="G324" s="5">
        <f aca="true" t="shared" si="105" ref="G324:G332">IF(D324="к",E324*$H$3,IF(D324="г",E324*$H$4,"совсем ничего???"))</f>
        <v>8</v>
      </c>
      <c r="H324" s="5">
        <f t="shared" si="104"/>
        <v>96</v>
      </c>
      <c r="I324" s="18">
        <f aca="true" t="shared" si="106" ref="I324:I332">F324+H324</f>
        <v>356</v>
      </c>
    </row>
    <row r="325" spans="1:9" ht="12.75" hidden="1" outlineLevel="1">
      <c r="A325" s="3" t="s">
        <v>9</v>
      </c>
      <c r="B325" s="24">
        <v>41870</v>
      </c>
      <c r="C325" s="6" t="s">
        <v>111</v>
      </c>
      <c r="D325" s="5" t="str">
        <f>VLOOKUP($C325,$C$8:$E$46,2,FALSE)</f>
        <v>к</v>
      </c>
      <c r="E325" s="5">
        <f>VLOOKUP($C325,$C$8:$E$46,3,FALSE)</f>
        <v>8</v>
      </c>
      <c r="F325" s="5">
        <f t="shared" si="103"/>
        <v>104</v>
      </c>
      <c r="G325" s="5">
        <f t="shared" si="105"/>
        <v>3.2</v>
      </c>
      <c r="H325" s="5">
        <f t="shared" si="104"/>
        <v>38.400000000000006</v>
      </c>
      <c r="I325" s="18">
        <f t="shared" si="106"/>
        <v>142.4</v>
      </c>
    </row>
    <row r="326" spans="1:9" ht="12.75" hidden="1" outlineLevel="1">
      <c r="A326" s="3" t="s">
        <v>10</v>
      </c>
      <c r="B326" s="24">
        <v>41870</v>
      </c>
      <c r="C326" s="6" t="s">
        <v>118</v>
      </c>
      <c r="D326" s="5" t="str">
        <f>VLOOKUP($C326,$C$8:$E$46,2,FALSE)</f>
        <v>к</v>
      </c>
      <c r="E326" s="5">
        <f>VLOOKUP($C326,$C$8:$E$46,3,FALSE)</f>
        <v>2</v>
      </c>
      <c r="F326" s="5">
        <f t="shared" si="103"/>
        <v>26</v>
      </c>
      <c r="G326" s="5">
        <f t="shared" si="105"/>
        <v>0.8</v>
      </c>
      <c r="H326" s="5">
        <f t="shared" si="104"/>
        <v>9.600000000000001</v>
      </c>
      <c r="I326" s="18">
        <f t="shared" si="106"/>
        <v>35.6</v>
      </c>
    </row>
    <row r="327" spans="1:9" ht="12.75" hidden="1" outlineLevel="1">
      <c r="A327" s="3"/>
      <c r="B327" s="24">
        <v>41870</v>
      </c>
      <c r="C327" s="8" t="s">
        <v>113</v>
      </c>
      <c r="D327" s="5" t="str">
        <f>VLOOKUP($C327,$C$8:$E$46,2,FALSE)</f>
        <v>к</v>
      </c>
      <c r="E327" s="5">
        <f>VLOOKUP($C327,$C$8:$E$46,3,FALSE)</f>
        <v>8</v>
      </c>
      <c r="F327" s="5">
        <f t="shared" si="103"/>
        <v>104</v>
      </c>
      <c r="G327" s="5">
        <f t="shared" si="105"/>
        <v>3.2</v>
      </c>
      <c r="H327" s="5">
        <f t="shared" si="104"/>
        <v>38.400000000000006</v>
      </c>
      <c r="I327" s="18">
        <f t="shared" si="106"/>
        <v>142.4</v>
      </c>
    </row>
    <row r="328" spans="1:10" ht="12.75" hidden="1" outlineLevel="1">
      <c r="A328" s="3"/>
      <c r="B328" s="24">
        <v>41870</v>
      </c>
      <c r="C328" s="8" t="s">
        <v>42</v>
      </c>
      <c r="D328" s="5" t="str">
        <f>VLOOKUP($C328,$C$8:$E$46,2,FALSE)</f>
        <v>к</v>
      </c>
      <c r="E328" s="5">
        <f>VLOOKUP($C328,$C$8:$E$46,3,FALSE)</f>
        <v>50</v>
      </c>
      <c r="F328" s="5">
        <f t="shared" si="103"/>
        <v>650</v>
      </c>
      <c r="G328" s="5">
        <f t="shared" si="105"/>
        <v>20</v>
      </c>
      <c r="H328" s="5">
        <f t="shared" si="104"/>
        <v>240</v>
      </c>
      <c r="I328" s="18">
        <f t="shared" si="106"/>
        <v>890</v>
      </c>
      <c r="J328" s="42"/>
    </row>
    <row r="329" spans="1:9" ht="12.75" hidden="1" outlineLevel="1">
      <c r="A329" s="3"/>
      <c r="B329" s="24">
        <v>41870</v>
      </c>
      <c r="C329" s="6" t="s">
        <v>63</v>
      </c>
      <c r="D329" s="5" t="str">
        <f>VLOOKUP($C329,$C$8:$E$46,2,FALSE)</f>
        <v>г</v>
      </c>
      <c r="E329" s="5">
        <f>VLOOKUP($C329,$C$8:$E$46,3,FALSE)</f>
        <v>17</v>
      </c>
      <c r="F329" s="5">
        <f t="shared" si="103"/>
        <v>221</v>
      </c>
      <c r="G329" s="5">
        <f t="shared" si="105"/>
        <v>17</v>
      </c>
      <c r="H329" s="5">
        <f t="shared" si="104"/>
        <v>204</v>
      </c>
      <c r="I329" s="18">
        <f t="shared" si="106"/>
        <v>425</v>
      </c>
    </row>
    <row r="330" spans="1:9" ht="12.75" hidden="1" outlineLevel="1">
      <c r="A330" s="3"/>
      <c r="B330" s="24">
        <v>41870</v>
      </c>
      <c r="C330" s="6" t="s">
        <v>36</v>
      </c>
      <c r="D330" s="5" t="str">
        <f>VLOOKUP($C330,$C$8:$E$46,2,FALSE)</f>
        <v>г</v>
      </c>
      <c r="E330" s="5">
        <f>VLOOKUP($C330,$C$8:$E$46,3,FALSE)</f>
        <v>25</v>
      </c>
      <c r="F330" s="5">
        <f t="shared" si="103"/>
        <v>325</v>
      </c>
      <c r="G330" s="5">
        <f t="shared" si="105"/>
        <v>25</v>
      </c>
      <c r="H330" s="5">
        <f t="shared" si="104"/>
        <v>300</v>
      </c>
      <c r="I330" s="18">
        <f t="shared" si="106"/>
        <v>625</v>
      </c>
    </row>
    <row r="331" spans="1:9" ht="12.75" hidden="1" outlineLevel="1">
      <c r="A331" s="3"/>
      <c r="B331" s="24">
        <v>41870</v>
      </c>
      <c r="C331" s="6" t="s">
        <v>55</v>
      </c>
      <c r="D331" s="5" t="str">
        <f>VLOOKUP($C331,$C$8:$E$46,2,FALSE)</f>
        <v>г</v>
      </c>
      <c r="E331" s="5">
        <f>VLOOKUP($C331,$C$8:$E$46,3,FALSE)</f>
        <v>30</v>
      </c>
      <c r="F331" s="5">
        <f t="shared" si="103"/>
        <v>390</v>
      </c>
      <c r="G331" s="5">
        <f t="shared" si="105"/>
        <v>30</v>
      </c>
      <c r="H331" s="5">
        <f t="shared" si="104"/>
        <v>360</v>
      </c>
      <c r="I331" s="18">
        <f t="shared" si="106"/>
        <v>750</v>
      </c>
    </row>
    <row r="332" spans="2:9" ht="12.75" hidden="1" outlineLevel="1">
      <c r="B332" s="24">
        <v>41870</v>
      </c>
      <c r="C332" s="8" t="s">
        <v>61</v>
      </c>
      <c r="D332" s="5" t="str">
        <f>VLOOKUP($C332,$C$8:$E$46,2,FALSE)</f>
        <v>г</v>
      </c>
      <c r="E332" s="5">
        <f>VLOOKUP($C332,$C$8:$E$46,3,FALSE)</f>
        <v>40</v>
      </c>
      <c r="F332" s="5">
        <f t="shared" si="103"/>
        <v>520</v>
      </c>
      <c r="G332" s="5">
        <f t="shared" si="105"/>
        <v>40</v>
      </c>
      <c r="H332" s="5">
        <f t="shared" si="104"/>
        <v>480</v>
      </c>
      <c r="I332" s="18">
        <f t="shared" si="106"/>
        <v>1000</v>
      </c>
    </row>
    <row r="333" spans="2:9" ht="12.75" hidden="1" outlineLevel="1">
      <c r="B333" s="24"/>
      <c r="I333" s="18"/>
    </row>
    <row r="334" spans="1:9" ht="12.75" hidden="1" outlineLevel="1">
      <c r="A334" s="3" t="s">
        <v>11</v>
      </c>
      <c r="B334" s="24">
        <v>41870</v>
      </c>
      <c r="C334" s="8" t="s">
        <v>148</v>
      </c>
      <c r="D334" s="5" t="str">
        <f>VLOOKUP($C334,$C$8:$E$46,2,FALSE)</f>
        <v>к</v>
      </c>
      <c r="E334" s="5">
        <f>VLOOKUP($C334,$C$8:$E$46,3,FALSE)</f>
        <v>80</v>
      </c>
      <c r="F334" s="5">
        <f t="shared" si="103"/>
        <v>1040</v>
      </c>
      <c r="G334" s="5">
        <f aca="true" t="shared" si="107" ref="G334:G340">IF(D334="к",E334*$H$3,IF(D334="г",E334*$H$4,"совсем ничего???"))</f>
        <v>32</v>
      </c>
      <c r="H334" s="5">
        <f t="shared" si="104"/>
        <v>384</v>
      </c>
      <c r="I334" s="18">
        <f aca="true" t="shared" si="108" ref="I334:I340">F334+H334</f>
        <v>1424</v>
      </c>
    </row>
    <row r="335" spans="1:9" ht="12.75" hidden="1" outlineLevel="1">
      <c r="A335" s="3" t="s">
        <v>12</v>
      </c>
      <c r="B335" s="24">
        <v>41870</v>
      </c>
      <c r="C335" s="6" t="s">
        <v>30</v>
      </c>
      <c r="D335" s="5" t="str">
        <f>VLOOKUP($C335,$C$8:$E$46,2,FALSE)</f>
        <v>к</v>
      </c>
      <c r="E335" s="5">
        <f>VLOOKUP($C335,$C$8:$E$46,3,FALSE)</f>
        <v>90</v>
      </c>
      <c r="F335" s="5">
        <f t="shared" si="103"/>
        <v>1170</v>
      </c>
      <c r="G335" s="5">
        <f t="shared" si="107"/>
        <v>36</v>
      </c>
      <c r="H335" s="5">
        <f t="shared" si="104"/>
        <v>432</v>
      </c>
      <c r="I335" s="18">
        <f t="shared" si="108"/>
        <v>1602</v>
      </c>
    </row>
    <row r="336" spans="1:9" ht="12.75" hidden="1" outlineLevel="1">
      <c r="A336" s="3" t="s">
        <v>13</v>
      </c>
      <c r="B336" s="24">
        <v>41870</v>
      </c>
      <c r="C336" s="6" t="s">
        <v>35</v>
      </c>
      <c r="D336" s="5" t="str">
        <f>VLOOKUP($C336,$C$8:$E$46,2,FALSE)</f>
        <v>к</v>
      </c>
      <c r="E336" s="5">
        <f>VLOOKUP($C336,$C$8:$E$46,3,FALSE)</f>
        <v>25</v>
      </c>
      <c r="F336" s="5">
        <f t="shared" si="103"/>
        <v>325</v>
      </c>
      <c r="G336" s="5">
        <f t="shared" si="107"/>
        <v>10</v>
      </c>
      <c r="H336" s="5">
        <f t="shared" si="104"/>
        <v>120</v>
      </c>
      <c r="I336" s="18">
        <f t="shared" si="108"/>
        <v>445</v>
      </c>
    </row>
    <row r="337" spans="1:9" ht="12.75" hidden="1" outlineLevel="1">
      <c r="A337" s="3" t="s">
        <v>14</v>
      </c>
      <c r="B337" s="24">
        <v>41870</v>
      </c>
      <c r="C337" s="8" t="s">
        <v>37</v>
      </c>
      <c r="D337" s="5" t="str">
        <f>VLOOKUP($C337,$C$8:$E$46,2,FALSE)</f>
        <v>к</v>
      </c>
      <c r="E337" s="5">
        <f>VLOOKUP($C337,$C$8:$E$46,3,FALSE)</f>
        <v>3</v>
      </c>
      <c r="F337" s="5">
        <f t="shared" si="103"/>
        <v>39</v>
      </c>
      <c r="G337" s="5">
        <f t="shared" si="107"/>
        <v>1.2000000000000002</v>
      </c>
      <c r="H337" s="5">
        <f t="shared" si="104"/>
        <v>14.400000000000002</v>
      </c>
      <c r="I337" s="18">
        <f t="shared" si="108"/>
        <v>53.400000000000006</v>
      </c>
    </row>
    <row r="338" spans="1:9" ht="12.75" hidden="1" outlineLevel="1">
      <c r="A338" s="3"/>
      <c r="B338" s="24">
        <v>41870</v>
      </c>
      <c r="C338" s="8" t="s">
        <v>28</v>
      </c>
      <c r="D338" s="5" t="str">
        <f>VLOOKUP($C338,$C$8:$E$46,2,FALSE)</f>
        <v>г</v>
      </c>
      <c r="E338" s="5">
        <f>VLOOKUP($C338,$C$8:$E$46,3,FALSE)</f>
        <v>16</v>
      </c>
      <c r="F338" s="5">
        <f t="shared" si="103"/>
        <v>208</v>
      </c>
      <c r="G338" s="5">
        <f t="shared" si="107"/>
        <v>16</v>
      </c>
      <c r="H338" s="5">
        <f t="shared" si="104"/>
        <v>192</v>
      </c>
      <c r="I338" s="18">
        <f t="shared" si="108"/>
        <v>400</v>
      </c>
    </row>
    <row r="339" spans="1:9" ht="12.75" hidden="1" outlineLevel="1">
      <c r="A339" s="3"/>
      <c r="B339" s="24">
        <v>41870</v>
      </c>
      <c r="C339" s="6" t="s">
        <v>62</v>
      </c>
      <c r="D339" s="5" t="str">
        <f>VLOOKUP($C339,$C$8:$E$46,2,FALSE)</f>
        <v>г</v>
      </c>
      <c r="E339" s="5">
        <f>VLOOKUP($C339,$C$8:$E$46,3,FALSE)</f>
        <v>48</v>
      </c>
      <c r="F339" s="5">
        <f t="shared" si="103"/>
        <v>624</v>
      </c>
      <c r="G339" s="5">
        <f t="shared" si="107"/>
        <v>48</v>
      </c>
      <c r="H339" s="5">
        <f t="shared" si="104"/>
        <v>576</v>
      </c>
      <c r="I339" s="18">
        <f t="shared" si="108"/>
        <v>1200</v>
      </c>
    </row>
    <row r="340" spans="1:9" ht="12.75" hidden="1" outlineLevel="1">
      <c r="A340" s="3"/>
      <c r="B340" s="24">
        <v>41870</v>
      </c>
      <c r="C340" s="6" t="s">
        <v>63</v>
      </c>
      <c r="D340" s="5" t="str">
        <f>VLOOKUP($C340,$C$8:$E$46,2,FALSE)</f>
        <v>г</v>
      </c>
      <c r="E340" s="5">
        <f>VLOOKUP($C340,$C$8:$E$46,3,FALSE)</f>
        <v>17</v>
      </c>
      <c r="F340" s="5">
        <f t="shared" si="103"/>
        <v>221</v>
      </c>
      <c r="G340" s="5">
        <f t="shared" si="107"/>
        <v>17</v>
      </c>
      <c r="H340" s="5">
        <f t="shared" si="104"/>
        <v>204</v>
      </c>
      <c r="I340" s="18">
        <f t="shared" si="108"/>
        <v>425</v>
      </c>
    </row>
    <row r="341" spans="1:9" ht="12.75" hidden="1" outlineLevel="1">
      <c r="A341" s="3"/>
      <c r="B341" s="24"/>
      <c r="C341" s="10"/>
      <c r="I341" s="18"/>
    </row>
    <row r="342" spans="3:10" s="16" customFormat="1" ht="12.75" collapsed="1">
      <c r="C342" s="16" t="s">
        <v>202</v>
      </c>
      <c r="D342" s="39"/>
      <c r="E342" s="39"/>
      <c r="F342" s="39"/>
      <c r="G342" s="40"/>
      <c r="H342" s="39">
        <f aca="true" t="shared" si="109" ref="H342:H349">IF($B342="","",G342*H$2)</f>
      </c>
      <c r="I342" s="58"/>
      <c r="J342" s="22"/>
    </row>
    <row r="343" spans="1:9" ht="12.75" hidden="1" outlineLevel="1">
      <c r="A343" s="3" t="s">
        <v>1</v>
      </c>
      <c r="B343" s="24">
        <v>41871</v>
      </c>
      <c r="C343" s="6" t="s">
        <v>56</v>
      </c>
      <c r="D343" s="5" t="str">
        <f>VLOOKUP($C343,$C$8:$E$46,2,FALSE)</f>
        <v>к</v>
      </c>
      <c r="E343" s="5">
        <f>VLOOKUP($C343,$C$8:$E$46,3,FALSE)</f>
        <v>50</v>
      </c>
      <c r="F343" s="5">
        <f aca="true" t="shared" si="110" ref="F343:F349">IF($B343="","",E343*F$2)</f>
        <v>650</v>
      </c>
      <c r="G343" s="5">
        <f aca="true" t="shared" si="111" ref="G343:G349">IF(D343="к",E343*$H$3,IF(D343="г",E343*$H$4,"совсем ничего???"))</f>
        <v>20</v>
      </c>
      <c r="H343" s="5">
        <f t="shared" si="109"/>
        <v>240</v>
      </c>
      <c r="I343" s="18">
        <f aca="true" t="shared" si="112" ref="I343:I349">F343+H343</f>
        <v>890</v>
      </c>
    </row>
    <row r="344" spans="1:9" ht="12.75" hidden="1" outlineLevel="1">
      <c r="A344" s="3" t="s">
        <v>2</v>
      </c>
      <c r="B344" s="24">
        <v>41871</v>
      </c>
      <c r="C344" s="8" t="s">
        <v>39</v>
      </c>
      <c r="D344" s="5" t="str">
        <f>VLOOKUP($C344,$C$8:$E$46,2,FALSE)</f>
        <v>г</v>
      </c>
      <c r="E344" s="5">
        <f>VLOOKUP($C344,$C$8:$E$46,3,FALSE)</f>
        <v>38</v>
      </c>
      <c r="F344" s="5">
        <f t="shared" si="110"/>
        <v>494</v>
      </c>
      <c r="G344" s="5">
        <f t="shared" si="111"/>
        <v>38</v>
      </c>
      <c r="H344" s="5">
        <f t="shared" si="109"/>
        <v>456</v>
      </c>
      <c r="I344" s="18">
        <f t="shared" si="112"/>
        <v>950</v>
      </c>
    </row>
    <row r="345" spans="1:10" ht="12.75" hidden="1" outlineLevel="1">
      <c r="A345" s="3" t="s">
        <v>3</v>
      </c>
      <c r="B345" s="24">
        <v>41871</v>
      </c>
      <c r="C345" s="6" t="s">
        <v>57</v>
      </c>
      <c r="D345" s="5" t="str">
        <f>VLOOKUP($C345,$C$8:$E$46,2,FALSE)</f>
        <v>г</v>
      </c>
      <c r="E345" s="5">
        <f>VLOOKUP($C345,$C$8:$E$46,3,FALSE)</f>
        <v>15</v>
      </c>
      <c r="F345" s="5">
        <f t="shared" si="110"/>
        <v>195</v>
      </c>
      <c r="G345" s="5">
        <f t="shared" si="111"/>
        <v>15</v>
      </c>
      <c r="H345" s="5">
        <f t="shared" si="109"/>
        <v>180</v>
      </c>
      <c r="I345" s="18">
        <f t="shared" si="112"/>
        <v>375</v>
      </c>
      <c r="J345" s="4"/>
    </row>
    <row r="346" spans="1:9" ht="12.75" hidden="1" outlineLevel="1">
      <c r="A346" s="3" t="s">
        <v>4</v>
      </c>
      <c r="B346" s="24">
        <v>41871</v>
      </c>
      <c r="C346" s="6" t="s">
        <v>176</v>
      </c>
      <c r="D346" s="5" t="str">
        <f>VLOOKUP($C346,$C$8:$E$46,2,FALSE)</f>
        <v>к</v>
      </c>
      <c r="E346" s="5">
        <f>VLOOKUP($C346,$C$8:$E$46,3,FALSE)</f>
        <v>10</v>
      </c>
      <c r="F346" s="5">
        <f t="shared" si="110"/>
        <v>130</v>
      </c>
      <c r="G346" s="5">
        <f t="shared" si="111"/>
        <v>4</v>
      </c>
      <c r="H346" s="5">
        <f t="shared" si="109"/>
        <v>48</v>
      </c>
      <c r="I346" s="18">
        <f t="shared" si="112"/>
        <v>178</v>
      </c>
    </row>
    <row r="347" spans="1:9" ht="12.75" hidden="1" outlineLevel="1">
      <c r="A347" s="3" t="s">
        <v>5</v>
      </c>
      <c r="B347" s="24">
        <v>41871</v>
      </c>
      <c r="C347" s="6" t="s">
        <v>97</v>
      </c>
      <c r="D347" s="5" t="str">
        <f>VLOOKUP($C347,$C$8:$E$46,2,FALSE)</f>
        <v>к</v>
      </c>
      <c r="E347" s="5">
        <f>VLOOKUP($C347,$C$8:$E$46,3,FALSE)</f>
        <v>10</v>
      </c>
      <c r="F347" s="5">
        <f t="shared" si="110"/>
        <v>130</v>
      </c>
      <c r="G347" s="5">
        <f t="shared" si="111"/>
        <v>4</v>
      </c>
      <c r="H347" s="5">
        <f t="shared" si="109"/>
        <v>48</v>
      </c>
      <c r="I347" s="18">
        <f t="shared" si="112"/>
        <v>178</v>
      </c>
    </row>
    <row r="348" spans="1:9" ht="12.75" hidden="1" outlineLevel="1">
      <c r="A348" s="3" t="s">
        <v>2</v>
      </c>
      <c r="B348" s="24">
        <v>41871</v>
      </c>
      <c r="C348" s="6" t="s">
        <v>41</v>
      </c>
      <c r="D348" s="5" t="str">
        <f>VLOOKUP($C348,$C$8:$E$46,2,FALSE)</f>
        <v>г</v>
      </c>
      <c r="E348" s="5">
        <f>VLOOKUP($C348,$C$8:$E$46,3,FALSE)</f>
        <v>25</v>
      </c>
      <c r="F348" s="5">
        <f t="shared" si="110"/>
        <v>325</v>
      </c>
      <c r="G348" s="5">
        <f t="shared" si="111"/>
        <v>25</v>
      </c>
      <c r="H348" s="5">
        <f t="shared" si="109"/>
        <v>300</v>
      </c>
      <c r="I348" s="18">
        <f t="shared" si="112"/>
        <v>625</v>
      </c>
    </row>
    <row r="349" spans="1:9" ht="12.75" hidden="1" outlineLevel="1">
      <c r="A349" s="3" t="s">
        <v>6</v>
      </c>
      <c r="B349" s="24">
        <v>41871</v>
      </c>
      <c r="C349" s="8" t="s">
        <v>60</v>
      </c>
      <c r="D349" s="5" t="str">
        <f>VLOOKUP($C349,$C$8:$E$46,2,FALSE)</f>
        <v>г</v>
      </c>
      <c r="E349" s="5">
        <f>VLOOKUP($C349,$C$8:$E$46,3,FALSE)</f>
        <v>25</v>
      </c>
      <c r="F349" s="5">
        <f t="shared" si="110"/>
        <v>325</v>
      </c>
      <c r="G349" s="5">
        <f t="shared" si="111"/>
        <v>25</v>
      </c>
      <c r="H349" s="5">
        <f t="shared" si="109"/>
        <v>300</v>
      </c>
      <c r="I349" s="18">
        <f t="shared" si="112"/>
        <v>625</v>
      </c>
    </row>
    <row r="350" spans="1:9" ht="12.75" hidden="1" outlineLevel="1">
      <c r="A350" s="3"/>
      <c r="B350" s="24"/>
      <c r="C350" s="6"/>
      <c r="I350" s="18"/>
    </row>
    <row r="351" spans="1:10" ht="12.75" hidden="1" outlineLevel="1">
      <c r="A351" s="3" t="s">
        <v>7</v>
      </c>
      <c r="B351" s="24">
        <v>41871</v>
      </c>
      <c r="C351" s="6" t="s">
        <v>52</v>
      </c>
      <c r="D351" s="5" t="str">
        <f>VLOOKUP($C351,$C$8:$E$46,2,FALSE)</f>
        <v>к</v>
      </c>
      <c r="E351" s="5">
        <f>VLOOKUP($C351,$C$8:$E$46,3,FALSE)</f>
        <v>15</v>
      </c>
      <c r="F351" s="5">
        <f aca="true" t="shared" si="113" ref="F351:F368">IF($B351="","",E351*F$2)</f>
        <v>195</v>
      </c>
      <c r="G351" s="5">
        <f>IF(D351="к",E351*$H$3,IF(D351="г",E351*$H$4,"совсем ничего???"))</f>
        <v>6</v>
      </c>
      <c r="H351" s="5">
        <f aca="true" t="shared" si="114" ref="H351:H368">IF($B351="","",G351*H$2)</f>
        <v>72</v>
      </c>
      <c r="I351" s="18">
        <f>F351+H351</f>
        <v>267</v>
      </c>
      <c r="J351" s="42"/>
    </row>
    <row r="352" spans="1:9" ht="12.75" hidden="1" outlineLevel="1">
      <c r="A352" s="3" t="s">
        <v>8</v>
      </c>
      <c r="B352" s="24">
        <v>41871</v>
      </c>
      <c r="C352" s="6" t="s">
        <v>43</v>
      </c>
      <c r="D352" s="5" t="str">
        <f>VLOOKUP($C352,$C$8:$E$46,2,FALSE)</f>
        <v>к</v>
      </c>
      <c r="E352" s="5">
        <f>VLOOKUP($C352,$C$8:$E$46,3,FALSE)</f>
        <v>20</v>
      </c>
      <c r="F352" s="5">
        <f t="shared" si="113"/>
        <v>260</v>
      </c>
      <c r="G352" s="5">
        <f aca="true" t="shared" si="115" ref="G352:G360">IF(D352="к",E352*$H$3,IF(D352="г",E352*$H$4,"совсем ничего???"))</f>
        <v>8</v>
      </c>
      <c r="H352" s="5">
        <f t="shared" si="114"/>
        <v>96</v>
      </c>
      <c r="I352" s="18">
        <f aca="true" t="shared" si="116" ref="I352:I360">F352+H352</f>
        <v>356</v>
      </c>
    </row>
    <row r="353" spans="1:9" ht="12.75" hidden="1" outlineLevel="1">
      <c r="A353" s="3" t="s">
        <v>9</v>
      </c>
      <c r="B353" s="24">
        <v>41871</v>
      </c>
      <c r="C353" s="6" t="s">
        <v>111</v>
      </c>
      <c r="D353" s="5" t="str">
        <f>VLOOKUP($C353,$C$8:$E$46,2,FALSE)</f>
        <v>к</v>
      </c>
      <c r="E353" s="5">
        <f>VLOOKUP($C353,$C$8:$E$46,3,FALSE)</f>
        <v>8</v>
      </c>
      <c r="F353" s="5">
        <f t="shared" si="113"/>
        <v>104</v>
      </c>
      <c r="G353" s="5">
        <f t="shared" si="115"/>
        <v>3.2</v>
      </c>
      <c r="H353" s="5">
        <f t="shared" si="114"/>
        <v>38.400000000000006</v>
      </c>
      <c r="I353" s="18">
        <f t="shared" si="116"/>
        <v>142.4</v>
      </c>
    </row>
    <row r="354" spans="1:9" ht="12.75" hidden="1" outlineLevel="1">
      <c r="A354" s="3" t="s">
        <v>10</v>
      </c>
      <c r="B354" s="24">
        <v>41871</v>
      </c>
      <c r="C354" s="6" t="s">
        <v>118</v>
      </c>
      <c r="D354" s="5" t="str">
        <f>VLOOKUP($C354,$C$8:$E$46,2,FALSE)</f>
        <v>к</v>
      </c>
      <c r="E354" s="5">
        <f>VLOOKUP($C354,$C$8:$E$46,3,FALSE)</f>
        <v>2</v>
      </c>
      <c r="F354" s="5">
        <f t="shared" si="113"/>
        <v>26</v>
      </c>
      <c r="G354" s="5">
        <f t="shared" si="115"/>
        <v>0.8</v>
      </c>
      <c r="H354" s="5">
        <f t="shared" si="114"/>
        <v>9.600000000000001</v>
      </c>
      <c r="I354" s="18">
        <f t="shared" si="116"/>
        <v>35.6</v>
      </c>
    </row>
    <row r="355" spans="1:9" ht="12.75" hidden="1" outlineLevel="1">
      <c r="A355" s="3"/>
      <c r="B355" s="24">
        <v>41871</v>
      </c>
      <c r="C355" s="8" t="s">
        <v>113</v>
      </c>
      <c r="D355" s="5" t="str">
        <f>VLOOKUP($C355,$C$8:$E$46,2,FALSE)</f>
        <v>к</v>
      </c>
      <c r="E355" s="5">
        <f>VLOOKUP($C355,$C$8:$E$46,3,FALSE)</f>
        <v>8</v>
      </c>
      <c r="F355" s="5">
        <f t="shared" si="113"/>
        <v>104</v>
      </c>
      <c r="G355" s="5">
        <f t="shared" si="115"/>
        <v>3.2</v>
      </c>
      <c r="H355" s="5">
        <f t="shared" si="114"/>
        <v>38.400000000000006</v>
      </c>
      <c r="I355" s="18">
        <f t="shared" si="116"/>
        <v>142.4</v>
      </c>
    </row>
    <row r="356" spans="1:10" ht="12.75" hidden="1" outlineLevel="1">
      <c r="A356" s="3"/>
      <c r="B356" s="24">
        <v>41871</v>
      </c>
      <c r="C356" s="8" t="s">
        <v>42</v>
      </c>
      <c r="D356" s="5" t="str">
        <f>VLOOKUP($C356,$C$8:$E$46,2,FALSE)</f>
        <v>к</v>
      </c>
      <c r="E356" s="5">
        <f>VLOOKUP($C356,$C$8:$E$46,3,FALSE)</f>
        <v>50</v>
      </c>
      <c r="F356" s="5">
        <f t="shared" si="113"/>
        <v>650</v>
      </c>
      <c r="G356" s="5">
        <f t="shared" si="115"/>
        <v>20</v>
      </c>
      <c r="H356" s="5">
        <f t="shared" si="114"/>
        <v>240</v>
      </c>
      <c r="I356" s="18">
        <f t="shared" si="116"/>
        <v>890</v>
      </c>
      <c r="J356" s="42"/>
    </row>
    <row r="357" spans="1:9" ht="12.75" hidden="1" outlineLevel="1">
      <c r="A357" s="3"/>
      <c r="B357" s="24">
        <v>41871</v>
      </c>
      <c r="C357" s="6" t="s">
        <v>63</v>
      </c>
      <c r="D357" s="5" t="str">
        <f>VLOOKUP($C357,$C$8:$E$46,2,FALSE)</f>
        <v>г</v>
      </c>
      <c r="E357" s="5">
        <f>VLOOKUP($C357,$C$8:$E$46,3,FALSE)</f>
        <v>17</v>
      </c>
      <c r="F357" s="5">
        <f t="shared" si="113"/>
        <v>221</v>
      </c>
      <c r="G357" s="5">
        <f t="shared" si="115"/>
        <v>17</v>
      </c>
      <c r="H357" s="5">
        <f t="shared" si="114"/>
        <v>204</v>
      </c>
      <c r="I357" s="18">
        <f t="shared" si="116"/>
        <v>425</v>
      </c>
    </row>
    <row r="358" spans="1:9" ht="12.75" hidden="1" outlineLevel="1">
      <c r="A358" s="3"/>
      <c r="B358" s="24">
        <v>41871</v>
      </c>
      <c r="C358" s="6" t="s">
        <v>36</v>
      </c>
      <c r="D358" s="5" t="str">
        <f>VLOOKUP($C358,$C$8:$E$46,2,FALSE)</f>
        <v>г</v>
      </c>
      <c r="E358" s="5">
        <f>VLOOKUP($C358,$C$8:$E$46,3,FALSE)</f>
        <v>25</v>
      </c>
      <c r="F358" s="5">
        <f t="shared" si="113"/>
        <v>325</v>
      </c>
      <c r="G358" s="5">
        <f t="shared" si="115"/>
        <v>25</v>
      </c>
      <c r="H358" s="5">
        <f t="shared" si="114"/>
        <v>300</v>
      </c>
      <c r="I358" s="18">
        <f t="shared" si="116"/>
        <v>625</v>
      </c>
    </row>
    <row r="359" spans="1:9" ht="12.75" hidden="1" outlineLevel="1">
      <c r="A359" s="3"/>
      <c r="B359" s="24">
        <v>41871</v>
      </c>
      <c r="C359" s="6" t="s">
        <v>55</v>
      </c>
      <c r="D359" s="5" t="str">
        <f>VLOOKUP($C359,$C$8:$E$46,2,FALSE)</f>
        <v>г</v>
      </c>
      <c r="E359" s="5">
        <f>VLOOKUP($C359,$C$8:$E$46,3,FALSE)</f>
        <v>30</v>
      </c>
      <c r="F359" s="5">
        <f t="shared" si="113"/>
        <v>390</v>
      </c>
      <c r="G359" s="5">
        <f t="shared" si="115"/>
        <v>30</v>
      </c>
      <c r="H359" s="5">
        <f t="shared" si="114"/>
        <v>360</v>
      </c>
      <c r="I359" s="18">
        <f t="shared" si="116"/>
        <v>750</v>
      </c>
    </row>
    <row r="360" spans="2:9" ht="12.75" hidden="1" outlineLevel="1">
      <c r="B360" s="24">
        <v>41871</v>
      </c>
      <c r="C360" s="8" t="s">
        <v>61</v>
      </c>
      <c r="D360" s="5" t="str">
        <f>VLOOKUP($C360,$C$8:$E$46,2,FALSE)</f>
        <v>г</v>
      </c>
      <c r="E360" s="5">
        <f>VLOOKUP($C360,$C$8:$E$46,3,FALSE)</f>
        <v>40</v>
      </c>
      <c r="F360" s="5">
        <f t="shared" si="113"/>
        <v>520</v>
      </c>
      <c r="G360" s="5">
        <f t="shared" si="115"/>
        <v>40</v>
      </c>
      <c r="H360" s="5">
        <f t="shared" si="114"/>
        <v>480</v>
      </c>
      <c r="I360" s="18">
        <f t="shared" si="116"/>
        <v>1000</v>
      </c>
    </row>
    <row r="361" spans="2:9" ht="12.75" hidden="1" outlineLevel="1">
      <c r="B361" s="24"/>
      <c r="F361" s="5">
        <f t="shared" si="113"/>
      </c>
      <c r="H361" s="5">
        <f t="shared" si="114"/>
      </c>
      <c r="I361" s="18"/>
    </row>
    <row r="362" spans="1:9" ht="12.75" hidden="1" outlineLevel="1">
      <c r="A362" s="3" t="s">
        <v>11</v>
      </c>
      <c r="B362" s="24">
        <v>41871</v>
      </c>
      <c r="C362" s="8" t="s">
        <v>103</v>
      </c>
      <c r="D362" s="5" t="str">
        <f>VLOOKUP($C362,$C$8:$E$46,2,FALSE)</f>
        <v>к</v>
      </c>
      <c r="E362" s="5">
        <f>VLOOKUP($C362,$C$8:$E$46,3,FALSE)</f>
        <v>80</v>
      </c>
      <c r="F362" s="5">
        <f t="shared" si="113"/>
        <v>1040</v>
      </c>
      <c r="G362" s="5">
        <f aca="true" t="shared" si="117" ref="G362:G368">IF(D362="к",E362*$H$3,IF(D362="г",E362*$H$4,"совсем ничего???"))</f>
        <v>32</v>
      </c>
      <c r="H362" s="5">
        <f t="shared" si="114"/>
        <v>384</v>
      </c>
      <c r="I362" s="18">
        <f aca="true" t="shared" si="118" ref="I362:I368">F362+H362</f>
        <v>1424</v>
      </c>
    </row>
    <row r="363" spans="1:9" ht="12.75" hidden="1" outlineLevel="1">
      <c r="A363" s="3" t="s">
        <v>12</v>
      </c>
      <c r="B363" s="24">
        <v>41871</v>
      </c>
      <c r="C363" s="6" t="s">
        <v>30</v>
      </c>
      <c r="D363" s="5" t="str">
        <f>VLOOKUP($C363,$C$8:$E$46,2,FALSE)</f>
        <v>к</v>
      </c>
      <c r="E363" s="5">
        <f>VLOOKUP($C363,$C$8:$E$46,3,FALSE)</f>
        <v>90</v>
      </c>
      <c r="F363" s="5">
        <f t="shared" si="113"/>
        <v>1170</v>
      </c>
      <c r="G363" s="5">
        <f t="shared" si="117"/>
        <v>36</v>
      </c>
      <c r="H363" s="5">
        <f t="shared" si="114"/>
        <v>432</v>
      </c>
      <c r="I363" s="18">
        <f t="shared" si="118"/>
        <v>1602</v>
      </c>
    </row>
    <row r="364" spans="1:9" ht="12.75" hidden="1" outlineLevel="1">
      <c r="A364" s="3" t="s">
        <v>13</v>
      </c>
      <c r="B364" s="24">
        <v>41871</v>
      </c>
      <c r="C364" s="6" t="s">
        <v>35</v>
      </c>
      <c r="D364" s="5" t="str">
        <f>VLOOKUP($C364,$C$8:$E$46,2,FALSE)</f>
        <v>к</v>
      </c>
      <c r="E364" s="5">
        <f>VLOOKUP($C364,$C$8:$E$46,3,FALSE)</f>
        <v>25</v>
      </c>
      <c r="F364" s="5">
        <f t="shared" si="113"/>
        <v>325</v>
      </c>
      <c r="G364" s="5">
        <f t="shared" si="117"/>
        <v>10</v>
      </c>
      <c r="H364" s="5">
        <f t="shared" si="114"/>
        <v>120</v>
      </c>
      <c r="I364" s="18">
        <f t="shared" si="118"/>
        <v>445</v>
      </c>
    </row>
    <row r="365" spans="1:9" ht="12.75" hidden="1" outlineLevel="1">
      <c r="A365" s="3" t="s">
        <v>14</v>
      </c>
      <c r="B365" s="24">
        <v>41871</v>
      </c>
      <c r="C365" s="8" t="s">
        <v>37</v>
      </c>
      <c r="D365" s="5" t="str">
        <f>VLOOKUP($C365,$C$8:$E$46,2,FALSE)</f>
        <v>к</v>
      </c>
      <c r="E365" s="5">
        <f>VLOOKUP($C365,$C$8:$E$46,3,FALSE)</f>
        <v>3</v>
      </c>
      <c r="F365" s="5">
        <f t="shared" si="113"/>
        <v>39</v>
      </c>
      <c r="G365" s="5">
        <f t="shared" si="117"/>
        <v>1.2000000000000002</v>
      </c>
      <c r="H365" s="5">
        <f t="shared" si="114"/>
        <v>14.400000000000002</v>
      </c>
      <c r="I365" s="18">
        <f t="shared" si="118"/>
        <v>53.400000000000006</v>
      </c>
    </row>
    <row r="366" spans="1:9" ht="12.75" hidden="1" outlineLevel="1">
      <c r="A366" s="3"/>
      <c r="B366" s="24">
        <v>41871</v>
      </c>
      <c r="C366" s="8" t="s">
        <v>28</v>
      </c>
      <c r="D366" s="5" t="str">
        <f>VLOOKUP($C366,$C$8:$E$46,2,FALSE)</f>
        <v>г</v>
      </c>
      <c r="E366" s="5">
        <f>VLOOKUP($C366,$C$8:$E$46,3,FALSE)</f>
        <v>16</v>
      </c>
      <c r="F366" s="5">
        <f t="shared" si="113"/>
        <v>208</v>
      </c>
      <c r="G366" s="5">
        <f t="shared" si="117"/>
        <v>16</v>
      </c>
      <c r="H366" s="5">
        <f t="shared" si="114"/>
        <v>192</v>
      </c>
      <c r="I366" s="18">
        <f t="shared" si="118"/>
        <v>400</v>
      </c>
    </row>
    <row r="367" spans="1:9" ht="12.75" hidden="1" outlineLevel="1">
      <c r="A367" s="3"/>
      <c r="B367" s="24">
        <v>41871</v>
      </c>
      <c r="C367" s="6" t="s">
        <v>62</v>
      </c>
      <c r="D367" s="5" t="str">
        <f>VLOOKUP($C367,$C$8:$E$46,2,FALSE)</f>
        <v>г</v>
      </c>
      <c r="E367" s="5">
        <f>VLOOKUP($C367,$C$8:$E$46,3,FALSE)</f>
        <v>48</v>
      </c>
      <c r="F367" s="5">
        <f t="shared" si="113"/>
        <v>624</v>
      </c>
      <c r="G367" s="5">
        <f t="shared" si="117"/>
        <v>48</v>
      </c>
      <c r="H367" s="5">
        <f t="shared" si="114"/>
        <v>576</v>
      </c>
      <c r="I367" s="18">
        <f t="shared" si="118"/>
        <v>1200</v>
      </c>
    </row>
    <row r="368" spans="1:9" ht="12.75" hidden="1" outlineLevel="1">
      <c r="A368" s="3"/>
      <c r="B368" s="24">
        <v>41871</v>
      </c>
      <c r="C368" s="6" t="s">
        <v>63</v>
      </c>
      <c r="D368" s="5" t="str">
        <f>VLOOKUP($C368,$C$8:$E$46,2,FALSE)</f>
        <v>г</v>
      </c>
      <c r="E368" s="5">
        <f>VLOOKUP($C368,$C$8:$E$46,3,FALSE)</f>
        <v>17</v>
      </c>
      <c r="F368" s="5">
        <f t="shared" si="113"/>
        <v>221</v>
      </c>
      <c r="G368" s="5">
        <f t="shared" si="117"/>
        <v>17</v>
      </c>
      <c r="H368" s="5">
        <f t="shared" si="114"/>
        <v>204</v>
      </c>
      <c r="I368" s="18">
        <f t="shared" si="118"/>
        <v>425</v>
      </c>
    </row>
    <row r="369" spans="1:9" ht="12.75" hidden="1" outlineLevel="1">
      <c r="A369" s="3"/>
      <c r="B369" s="24"/>
      <c r="C369" s="10"/>
      <c r="I369" s="18"/>
    </row>
    <row r="370" spans="3:10" s="16" customFormat="1" ht="12.75" collapsed="1">
      <c r="C370" s="16" t="s">
        <v>203</v>
      </c>
      <c r="D370" s="39"/>
      <c r="E370" s="39"/>
      <c r="F370" s="39"/>
      <c r="G370" s="40"/>
      <c r="H370" s="39">
        <f aca="true" t="shared" si="119" ref="H370:H377">IF($B370="","",G370*H$2)</f>
      </c>
      <c r="I370" s="58"/>
      <c r="J370" s="22"/>
    </row>
    <row r="371" spans="1:9" ht="12.75" hidden="1" outlineLevel="1">
      <c r="A371" s="3" t="s">
        <v>1</v>
      </c>
      <c r="B371" s="24">
        <v>41872</v>
      </c>
      <c r="C371" s="6" t="s">
        <v>38</v>
      </c>
      <c r="D371" s="5" t="str">
        <f>VLOOKUP($C371,$C$8:$E$46,2,FALSE)</f>
        <v>к</v>
      </c>
      <c r="E371" s="5">
        <f>VLOOKUP($C371,$C$8:$E$46,3,FALSE)</f>
        <v>60</v>
      </c>
      <c r="F371" s="5">
        <f aca="true" t="shared" si="120" ref="F371:F377">IF($B371="","",E371*F$2)</f>
        <v>780</v>
      </c>
      <c r="G371" s="5">
        <f aca="true" t="shared" si="121" ref="G371:G377">IF(D371="к",E371*$H$3,IF(D371="г",E371*$H$4,"совсем ничего???"))</f>
        <v>24</v>
      </c>
      <c r="H371" s="5">
        <f t="shared" si="119"/>
        <v>288</v>
      </c>
      <c r="I371" s="18">
        <f aca="true" t="shared" si="122" ref="I371:I377">F371+H371</f>
        <v>1068</v>
      </c>
    </row>
    <row r="372" spans="1:9" ht="12.75" hidden="1" outlineLevel="1">
      <c r="A372" s="3" t="s">
        <v>2</v>
      </c>
      <c r="B372" s="24">
        <v>41872</v>
      </c>
      <c r="C372" s="8" t="s">
        <v>39</v>
      </c>
      <c r="D372" s="5" t="str">
        <f>VLOOKUP($C372,$C$8:$E$46,2,FALSE)</f>
        <v>г</v>
      </c>
      <c r="E372" s="5">
        <f>VLOOKUP($C372,$C$8:$E$46,3,FALSE)</f>
        <v>38</v>
      </c>
      <c r="F372" s="5">
        <f t="shared" si="120"/>
        <v>494</v>
      </c>
      <c r="G372" s="5">
        <f t="shared" si="121"/>
        <v>38</v>
      </c>
      <c r="H372" s="5">
        <f t="shared" si="119"/>
        <v>456</v>
      </c>
      <c r="I372" s="18">
        <f t="shared" si="122"/>
        <v>950</v>
      </c>
    </row>
    <row r="373" spans="1:10" ht="12.75" hidden="1" outlineLevel="1">
      <c r="A373" s="3" t="s">
        <v>3</v>
      </c>
      <c r="B373" s="24">
        <v>41872</v>
      </c>
      <c r="C373" s="6" t="s">
        <v>57</v>
      </c>
      <c r="D373" s="5" t="str">
        <f>VLOOKUP($C373,$C$8:$E$46,2,FALSE)</f>
        <v>г</v>
      </c>
      <c r="E373" s="5">
        <f>VLOOKUP($C373,$C$8:$E$46,3,FALSE)</f>
        <v>15</v>
      </c>
      <c r="F373" s="5">
        <f t="shared" si="120"/>
        <v>195</v>
      </c>
      <c r="G373" s="5">
        <f t="shared" si="121"/>
        <v>15</v>
      </c>
      <c r="H373" s="5">
        <f t="shared" si="119"/>
        <v>180</v>
      </c>
      <c r="I373" s="18">
        <f t="shared" si="122"/>
        <v>375</v>
      </c>
      <c r="J373" s="4"/>
    </row>
    <row r="374" spans="1:9" ht="12.75" hidden="1" outlineLevel="1">
      <c r="A374" s="3" t="s">
        <v>4</v>
      </c>
      <c r="B374" s="24">
        <v>41872</v>
      </c>
      <c r="C374" s="6" t="s">
        <v>176</v>
      </c>
      <c r="D374" s="5" t="str">
        <f>VLOOKUP($C374,$C$8:$E$46,2,FALSE)</f>
        <v>к</v>
      </c>
      <c r="E374" s="5">
        <f>VLOOKUP($C374,$C$8:$E$46,3,FALSE)</f>
        <v>10</v>
      </c>
      <c r="F374" s="5">
        <f t="shared" si="120"/>
        <v>130</v>
      </c>
      <c r="G374" s="5">
        <f t="shared" si="121"/>
        <v>4</v>
      </c>
      <c r="H374" s="5">
        <f t="shared" si="119"/>
        <v>48</v>
      </c>
      <c r="I374" s="18">
        <f t="shared" si="122"/>
        <v>178</v>
      </c>
    </row>
    <row r="375" spans="1:9" ht="12.75" hidden="1" outlineLevel="1">
      <c r="A375" s="3" t="s">
        <v>5</v>
      </c>
      <c r="B375" s="24">
        <v>41872</v>
      </c>
      <c r="C375" s="6" t="s">
        <v>97</v>
      </c>
      <c r="D375" s="5" t="str">
        <f>VLOOKUP($C375,$C$8:$E$46,2,FALSE)</f>
        <v>к</v>
      </c>
      <c r="E375" s="5">
        <f>VLOOKUP($C375,$C$8:$E$46,3,FALSE)</f>
        <v>10</v>
      </c>
      <c r="F375" s="5">
        <f t="shared" si="120"/>
        <v>130</v>
      </c>
      <c r="G375" s="5">
        <f t="shared" si="121"/>
        <v>4</v>
      </c>
      <c r="H375" s="5">
        <f t="shared" si="119"/>
        <v>48</v>
      </c>
      <c r="I375" s="18">
        <f t="shared" si="122"/>
        <v>178</v>
      </c>
    </row>
    <row r="376" spans="1:9" ht="12.75" hidden="1" outlineLevel="1">
      <c r="A376" s="3" t="s">
        <v>2</v>
      </c>
      <c r="B376" s="24">
        <v>41872</v>
      </c>
      <c r="C376" s="6" t="s">
        <v>41</v>
      </c>
      <c r="D376" s="5" t="str">
        <f>VLOOKUP($C376,$C$8:$E$46,2,FALSE)</f>
        <v>г</v>
      </c>
      <c r="E376" s="5">
        <f>VLOOKUP($C376,$C$8:$E$46,3,FALSE)</f>
        <v>25</v>
      </c>
      <c r="F376" s="5">
        <f t="shared" si="120"/>
        <v>325</v>
      </c>
      <c r="G376" s="5">
        <f t="shared" si="121"/>
        <v>25</v>
      </c>
      <c r="H376" s="5">
        <f t="shared" si="119"/>
        <v>300</v>
      </c>
      <c r="I376" s="18">
        <f t="shared" si="122"/>
        <v>625</v>
      </c>
    </row>
    <row r="377" spans="1:9" ht="12.75" hidden="1" outlineLevel="1">
      <c r="A377" s="3" t="s">
        <v>6</v>
      </c>
      <c r="B377" s="24">
        <v>41872</v>
      </c>
      <c r="C377" s="8" t="s">
        <v>60</v>
      </c>
      <c r="D377" s="5" t="str">
        <f>VLOOKUP($C377,$C$8:$E$46,2,FALSE)</f>
        <v>г</v>
      </c>
      <c r="E377" s="5">
        <f>VLOOKUP($C377,$C$8:$E$46,3,FALSE)</f>
        <v>25</v>
      </c>
      <c r="F377" s="5">
        <f t="shared" si="120"/>
        <v>325</v>
      </c>
      <c r="G377" s="5">
        <f t="shared" si="121"/>
        <v>25</v>
      </c>
      <c r="H377" s="5">
        <f t="shared" si="119"/>
        <v>300</v>
      </c>
      <c r="I377" s="18">
        <f t="shared" si="122"/>
        <v>625</v>
      </c>
    </row>
    <row r="378" spans="1:9" ht="12.75" hidden="1" outlineLevel="1">
      <c r="A378" s="3"/>
      <c r="B378" s="24"/>
      <c r="C378" s="6"/>
      <c r="I378" s="18"/>
    </row>
    <row r="379" spans="1:10" ht="12.75" hidden="1" outlineLevel="1">
      <c r="A379" s="3" t="s">
        <v>7</v>
      </c>
      <c r="B379" s="24">
        <v>41872</v>
      </c>
      <c r="C379" s="6" t="s">
        <v>52</v>
      </c>
      <c r="D379" s="5" t="str">
        <f>VLOOKUP($C379,$C$8:$E$46,2,FALSE)</f>
        <v>к</v>
      </c>
      <c r="E379" s="5">
        <f>VLOOKUP($C379,$C$8:$E$46,3,FALSE)</f>
        <v>15</v>
      </c>
      <c r="F379" s="5">
        <f aca="true" t="shared" si="123" ref="F379:F396">IF($B379="","",E379*F$2)</f>
        <v>195</v>
      </c>
      <c r="G379" s="5">
        <f>IF(D379="к",E379*$H$3,IF(D379="г",E379*$H$4,"совсем ничего???"))</f>
        <v>6</v>
      </c>
      <c r="H379" s="5">
        <f aca="true" t="shared" si="124" ref="H379:H396">IF($B379="","",G379*H$2)</f>
        <v>72</v>
      </c>
      <c r="I379" s="18">
        <f>F379+H379</f>
        <v>267</v>
      </c>
      <c r="J379" s="42"/>
    </row>
    <row r="380" spans="1:9" ht="12.75" hidden="1" outlineLevel="1">
      <c r="A380" s="3" t="s">
        <v>8</v>
      </c>
      <c r="B380" s="24">
        <v>41872</v>
      </c>
      <c r="C380" s="6" t="s">
        <v>99</v>
      </c>
      <c r="D380" s="5" t="str">
        <f>VLOOKUP($C380,$C$8:$E$46,2,FALSE)</f>
        <v>к</v>
      </c>
      <c r="E380" s="5">
        <f>VLOOKUP($C380,$C$8:$E$46,3,FALSE)</f>
        <v>20</v>
      </c>
      <c r="F380" s="5">
        <f t="shared" si="123"/>
        <v>260</v>
      </c>
      <c r="G380" s="5">
        <f aca="true" t="shared" si="125" ref="G380:G388">IF(D380="к",E380*$H$3,IF(D380="г",E380*$H$4,"совсем ничего???"))</f>
        <v>8</v>
      </c>
      <c r="H380" s="5">
        <f t="shared" si="124"/>
        <v>96</v>
      </c>
      <c r="I380" s="18">
        <f aca="true" t="shared" si="126" ref="I380:I388">F380+H380</f>
        <v>356</v>
      </c>
    </row>
    <row r="381" spans="1:9" ht="12.75" hidden="1" outlineLevel="1">
      <c r="A381" s="3" t="s">
        <v>9</v>
      </c>
      <c r="B381" s="24">
        <v>41872</v>
      </c>
      <c r="C381" s="6" t="s">
        <v>111</v>
      </c>
      <c r="D381" s="5" t="str">
        <f>VLOOKUP($C381,$C$8:$E$46,2,FALSE)</f>
        <v>к</v>
      </c>
      <c r="E381" s="5">
        <f>VLOOKUP($C381,$C$8:$E$46,3,FALSE)</f>
        <v>8</v>
      </c>
      <c r="F381" s="5">
        <f t="shared" si="123"/>
        <v>104</v>
      </c>
      <c r="G381" s="5">
        <f t="shared" si="125"/>
        <v>3.2</v>
      </c>
      <c r="H381" s="5">
        <f t="shared" si="124"/>
        <v>38.400000000000006</v>
      </c>
      <c r="I381" s="18">
        <f t="shared" si="126"/>
        <v>142.4</v>
      </c>
    </row>
    <row r="382" spans="1:9" ht="12.75" hidden="1" outlineLevel="1">
      <c r="A382" s="3" t="s">
        <v>10</v>
      </c>
      <c r="B382" s="24">
        <v>41872</v>
      </c>
      <c r="C382" s="6" t="s">
        <v>118</v>
      </c>
      <c r="D382" s="5" t="str">
        <f>VLOOKUP($C382,$C$8:$E$46,2,FALSE)</f>
        <v>к</v>
      </c>
      <c r="E382" s="5">
        <f>VLOOKUP($C382,$C$8:$E$46,3,FALSE)</f>
        <v>2</v>
      </c>
      <c r="F382" s="5">
        <f t="shared" si="123"/>
        <v>26</v>
      </c>
      <c r="G382" s="5">
        <f t="shared" si="125"/>
        <v>0.8</v>
      </c>
      <c r="H382" s="5">
        <f t="shared" si="124"/>
        <v>9.600000000000001</v>
      </c>
      <c r="I382" s="18">
        <f t="shared" si="126"/>
        <v>35.6</v>
      </c>
    </row>
    <row r="383" spans="1:9" ht="12.75" hidden="1" outlineLevel="1">
      <c r="A383" s="3"/>
      <c r="B383" s="24">
        <v>41872</v>
      </c>
      <c r="C383" s="8" t="s">
        <v>113</v>
      </c>
      <c r="D383" s="5" t="str">
        <f>VLOOKUP($C383,$C$8:$E$46,2,FALSE)</f>
        <v>к</v>
      </c>
      <c r="E383" s="5">
        <f>VLOOKUP($C383,$C$8:$E$46,3,FALSE)</f>
        <v>8</v>
      </c>
      <c r="F383" s="5">
        <f t="shared" si="123"/>
        <v>104</v>
      </c>
      <c r="G383" s="5">
        <f t="shared" si="125"/>
        <v>3.2</v>
      </c>
      <c r="H383" s="5">
        <f t="shared" si="124"/>
        <v>38.400000000000006</v>
      </c>
      <c r="I383" s="18">
        <f t="shared" si="126"/>
        <v>142.4</v>
      </c>
    </row>
    <row r="384" spans="1:10" ht="12.75" hidden="1" outlineLevel="1">
      <c r="A384" s="3"/>
      <c r="B384" s="24">
        <v>41872</v>
      </c>
      <c r="C384" s="8" t="s">
        <v>42</v>
      </c>
      <c r="D384" s="5" t="str">
        <f>VLOOKUP($C384,$C$8:$E$46,2,FALSE)</f>
        <v>к</v>
      </c>
      <c r="E384" s="5">
        <f>VLOOKUP($C384,$C$8:$E$46,3,FALSE)</f>
        <v>50</v>
      </c>
      <c r="F384" s="5">
        <f t="shared" si="123"/>
        <v>650</v>
      </c>
      <c r="G384" s="5">
        <f t="shared" si="125"/>
        <v>20</v>
      </c>
      <c r="H384" s="5">
        <f t="shared" si="124"/>
        <v>240</v>
      </c>
      <c r="I384" s="18">
        <f t="shared" si="126"/>
        <v>890</v>
      </c>
      <c r="J384" s="42"/>
    </row>
    <row r="385" spans="1:9" ht="12.75" hidden="1" outlineLevel="1">
      <c r="A385" s="3"/>
      <c r="B385" s="24">
        <v>41872</v>
      </c>
      <c r="C385" s="6" t="s">
        <v>63</v>
      </c>
      <c r="D385" s="5" t="str">
        <f>VLOOKUP($C385,$C$8:$E$46,2,FALSE)</f>
        <v>г</v>
      </c>
      <c r="E385" s="5">
        <f>VLOOKUP($C385,$C$8:$E$46,3,FALSE)</f>
        <v>17</v>
      </c>
      <c r="F385" s="5">
        <f t="shared" si="123"/>
        <v>221</v>
      </c>
      <c r="G385" s="5">
        <f t="shared" si="125"/>
        <v>17</v>
      </c>
      <c r="H385" s="5">
        <f t="shared" si="124"/>
        <v>204</v>
      </c>
      <c r="I385" s="18">
        <f t="shared" si="126"/>
        <v>425</v>
      </c>
    </row>
    <row r="386" spans="1:9" ht="12.75" hidden="1" outlineLevel="1">
      <c r="A386" s="3"/>
      <c r="B386" s="24">
        <v>41872</v>
      </c>
      <c r="C386" s="6" t="s">
        <v>36</v>
      </c>
      <c r="D386" s="5" t="str">
        <f>VLOOKUP($C386,$C$8:$E$46,2,FALSE)</f>
        <v>г</v>
      </c>
      <c r="E386" s="5">
        <f>VLOOKUP($C386,$C$8:$E$46,3,FALSE)</f>
        <v>25</v>
      </c>
      <c r="F386" s="5">
        <f t="shared" si="123"/>
        <v>325</v>
      </c>
      <c r="G386" s="5">
        <f t="shared" si="125"/>
        <v>25</v>
      </c>
      <c r="H386" s="5">
        <f t="shared" si="124"/>
        <v>300</v>
      </c>
      <c r="I386" s="18">
        <f t="shared" si="126"/>
        <v>625</v>
      </c>
    </row>
    <row r="387" spans="2:9" ht="12.75" hidden="1" outlineLevel="1">
      <c r="B387" s="24">
        <v>41872</v>
      </c>
      <c r="C387" s="6" t="s">
        <v>55</v>
      </c>
      <c r="D387" s="5" t="str">
        <f>VLOOKUP($C387,$C$8:$E$46,2,FALSE)</f>
        <v>г</v>
      </c>
      <c r="E387" s="5">
        <f>VLOOKUP($C387,$C$8:$E$46,3,FALSE)</f>
        <v>30</v>
      </c>
      <c r="F387" s="5">
        <f t="shared" si="123"/>
        <v>390</v>
      </c>
      <c r="G387" s="5">
        <f t="shared" si="125"/>
        <v>30</v>
      </c>
      <c r="H387" s="5">
        <f t="shared" si="124"/>
        <v>360</v>
      </c>
      <c r="I387" s="18">
        <f t="shared" si="126"/>
        <v>750</v>
      </c>
    </row>
    <row r="388" spans="2:9" ht="12.75" hidden="1" outlineLevel="1">
      <c r="B388" s="24">
        <v>41872</v>
      </c>
      <c r="C388" s="8" t="s">
        <v>61</v>
      </c>
      <c r="D388" s="5" t="str">
        <f>VLOOKUP($C388,$C$8:$E$46,2,FALSE)</f>
        <v>г</v>
      </c>
      <c r="E388" s="5">
        <f>VLOOKUP($C388,$C$8:$E$46,3,FALSE)</f>
        <v>40</v>
      </c>
      <c r="F388" s="5">
        <f t="shared" si="123"/>
        <v>520</v>
      </c>
      <c r="G388" s="5">
        <f t="shared" si="125"/>
        <v>40</v>
      </c>
      <c r="H388" s="5">
        <f t="shared" si="124"/>
        <v>480</v>
      </c>
      <c r="I388" s="18">
        <f t="shared" si="126"/>
        <v>1000</v>
      </c>
    </row>
    <row r="389" spans="2:9" ht="12.75" hidden="1" outlineLevel="1">
      <c r="B389" s="24"/>
      <c r="F389" s="5">
        <f t="shared" si="123"/>
      </c>
      <c r="H389" s="5">
        <f t="shared" si="124"/>
      </c>
      <c r="I389" s="18"/>
    </row>
    <row r="390" spans="1:9" ht="12.75" hidden="1" outlineLevel="1">
      <c r="A390" s="3" t="s">
        <v>11</v>
      </c>
      <c r="B390" s="24">
        <v>41872</v>
      </c>
      <c r="C390" s="8" t="s">
        <v>29</v>
      </c>
      <c r="D390" s="5" t="str">
        <f>VLOOKUP($C390,$C$8:$E$46,2,FALSE)</f>
        <v>к</v>
      </c>
      <c r="E390" s="5">
        <f>VLOOKUP($C390,$C$8:$E$46,3,FALSE)</f>
        <v>80</v>
      </c>
      <c r="F390" s="5">
        <f t="shared" si="123"/>
        <v>1040</v>
      </c>
      <c r="G390" s="5">
        <f aca="true" t="shared" si="127" ref="G390:G396">IF(D390="к",E390*$H$3,IF(D390="г",E390*$H$4,"совсем ничего???"))</f>
        <v>32</v>
      </c>
      <c r="H390" s="5">
        <f t="shared" si="124"/>
        <v>384</v>
      </c>
      <c r="I390" s="18">
        <f aca="true" t="shared" si="128" ref="I390:I396">F390+H390</f>
        <v>1424</v>
      </c>
    </row>
    <row r="391" spans="1:9" ht="12.75" hidden="1" outlineLevel="1">
      <c r="A391" s="3" t="s">
        <v>12</v>
      </c>
      <c r="B391" s="24">
        <v>41872</v>
      </c>
      <c r="C391" s="6" t="s">
        <v>30</v>
      </c>
      <c r="D391" s="5" t="str">
        <f>VLOOKUP($C391,$C$8:$E$46,2,FALSE)</f>
        <v>к</v>
      </c>
      <c r="E391" s="5">
        <f>VLOOKUP($C391,$C$8:$E$46,3,FALSE)</f>
        <v>90</v>
      </c>
      <c r="F391" s="5">
        <f t="shared" si="123"/>
        <v>1170</v>
      </c>
      <c r="G391" s="5">
        <f t="shared" si="127"/>
        <v>36</v>
      </c>
      <c r="H391" s="5">
        <f t="shared" si="124"/>
        <v>432</v>
      </c>
      <c r="I391" s="18">
        <f t="shared" si="128"/>
        <v>1602</v>
      </c>
    </row>
    <row r="392" spans="1:9" ht="12.75" hidden="1" outlineLevel="1">
      <c r="A392" s="3" t="s">
        <v>13</v>
      </c>
      <c r="B392" s="24">
        <v>41872</v>
      </c>
      <c r="C392" s="6" t="s">
        <v>35</v>
      </c>
      <c r="D392" s="5" t="str">
        <f>VLOOKUP($C392,$C$8:$E$46,2,FALSE)</f>
        <v>к</v>
      </c>
      <c r="E392" s="5">
        <f>VLOOKUP($C392,$C$8:$E$46,3,FALSE)</f>
        <v>25</v>
      </c>
      <c r="F392" s="5">
        <f t="shared" si="123"/>
        <v>325</v>
      </c>
      <c r="G392" s="5">
        <f t="shared" si="127"/>
        <v>10</v>
      </c>
      <c r="H392" s="5">
        <f t="shared" si="124"/>
        <v>120</v>
      </c>
      <c r="I392" s="18">
        <f t="shared" si="128"/>
        <v>445</v>
      </c>
    </row>
    <row r="393" spans="1:9" ht="12.75" hidden="1" outlineLevel="1">
      <c r="A393" s="3" t="s">
        <v>14</v>
      </c>
      <c r="B393" s="24">
        <v>41872</v>
      </c>
      <c r="C393" s="8" t="s">
        <v>37</v>
      </c>
      <c r="D393" s="5" t="str">
        <f>VLOOKUP($C393,$C$8:$E$46,2,FALSE)</f>
        <v>к</v>
      </c>
      <c r="E393" s="5">
        <f>VLOOKUP($C393,$C$8:$E$46,3,FALSE)</f>
        <v>3</v>
      </c>
      <c r="F393" s="5">
        <f t="shared" si="123"/>
        <v>39</v>
      </c>
      <c r="G393" s="5">
        <f t="shared" si="127"/>
        <v>1.2000000000000002</v>
      </c>
      <c r="H393" s="5">
        <f t="shared" si="124"/>
        <v>14.400000000000002</v>
      </c>
      <c r="I393" s="18">
        <f t="shared" si="128"/>
        <v>53.400000000000006</v>
      </c>
    </row>
    <row r="394" spans="1:9" ht="12.75" hidden="1" outlineLevel="1">
      <c r="A394" s="3"/>
      <c r="B394" s="24">
        <v>41872</v>
      </c>
      <c r="C394" s="8" t="s">
        <v>28</v>
      </c>
      <c r="D394" s="5" t="str">
        <f>VLOOKUP($C394,$C$8:$E$46,2,FALSE)</f>
        <v>г</v>
      </c>
      <c r="E394" s="5">
        <f>VLOOKUP($C394,$C$8:$E$46,3,FALSE)</f>
        <v>16</v>
      </c>
      <c r="F394" s="5">
        <f t="shared" si="123"/>
        <v>208</v>
      </c>
      <c r="G394" s="5">
        <f t="shared" si="127"/>
        <v>16</v>
      </c>
      <c r="H394" s="5">
        <f t="shared" si="124"/>
        <v>192</v>
      </c>
      <c r="I394" s="18">
        <f t="shared" si="128"/>
        <v>400</v>
      </c>
    </row>
    <row r="395" spans="1:9" ht="12.75" hidden="1" outlineLevel="1">
      <c r="A395" s="3"/>
      <c r="B395" s="24">
        <v>41872</v>
      </c>
      <c r="C395" s="6" t="s">
        <v>62</v>
      </c>
      <c r="D395" s="5" t="str">
        <f>VLOOKUP($C395,$C$8:$E$46,2,FALSE)</f>
        <v>г</v>
      </c>
      <c r="E395" s="5">
        <f>VLOOKUP($C395,$C$8:$E$46,3,FALSE)</f>
        <v>48</v>
      </c>
      <c r="F395" s="5">
        <f t="shared" si="123"/>
        <v>624</v>
      </c>
      <c r="G395" s="5">
        <f t="shared" si="127"/>
        <v>48</v>
      </c>
      <c r="H395" s="5">
        <f t="shared" si="124"/>
        <v>576</v>
      </c>
      <c r="I395" s="18">
        <f t="shared" si="128"/>
        <v>1200</v>
      </c>
    </row>
    <row r="396" spans="1:9" ht="12.75" hidden="1" outlineLevel="1">
      <c r="A396" s="3"/>
      <c r="B396" s="24">
        <v>41872</v>
      </c>
      <c r="C396" s="6" t="s">
        <v>63</v>
      </c>
      <c r="D396" s="5" t="str">
        <f>VLOOKUP($C396,$C$8:$E$46,2,FALSE)</f>
        <v>г</v>
      </c>
      <c r="E396" s="5">
        <f>VLOOKUP($C396,$C$8:$E$46,3,FALSE)</f>
        <v>17</v>
      </c>
      <c r="F396" s="5">
        <f t="shared" si="123"/>
        <v>221</v>
      </c>
      <c r="G396" s="5">
        <f t="shared" si="127"/>
        <v>17</v>
      </c>
      <c r="H396" s="5">
        <f t="shared" si="124"/>
        <v>204</v>
      </c>
      <c r="I396" s="18">
        <f t="shared" si="128"/>
        <v>425</v>
      </c>
    </row>
    <row r="397" spans="1:9" ht="12.75" hidden="1" outlineLevel="1">
      <c r="A397" s="3"/>
      <c r="B397" s="24"/>
      <c r="C397" s="8"/>
      <c r="I397" s="18"/>
    </row>
    <row r="398" spans="3:10" s="16" customFormat="1" ht="12.75" collapsed="1">
      <c r="C398" s="16" t="s">
        <v>204</v>
      </c>
      <c r="D398" s="39"/>
      <c r="E398" s="39"/>
      <c r="F398" s="39"/>
      <c r="G398" s="40"/>
      <c r="H398" s="39">
        <f aca="true" t="shared" si="129" ref="H398:H405">IF($B398="","",G398*H$2)</f>
      </c>
      <c r="I398" s="58"/>
      <c r="J398" s="22"/>
    </row>
    <row r="399" spans="1:9" ht="12.75" hidden="1" outlineLevel="1">
      <c r="A399" s="3" t="s">
        <v>1</v>
      </c>
      <c r="B399" s="24">
        <v>41873</v>
      </c>
      <c r="C399" s="6" t="s">
        <v>54</v>
      </c>
      <c r="D399" s="5" t="str">
        <f>VLOOKUP($C399,$C$8:$E$46,2,FALSE)</f>
        <v>к</v>
      </c>
      <c r="E399" s="5">
        <f>VLOOKUP($C399,$C$8:$E$46,3,FALSE)</f>
        <v>50</v>
      </c>
      <c r="F399" s="5">
        <f aca="true" t="shared" si="130" ref="F399:F405">IF($B399="","",E399*F$2)</f>
        <v>650</v>
      </c>
      <c r="G399" s="5">
        <f aca="true" t="shared" si="131" ref="G399:G405">IF(D399="к",E399*$H$3,IF(D399="г",E399*$H$4,"совсем ничего???"))</f>
        <v>20</v>
      </c>
      <c r="H399" s="5">
        <f t="shared" si="129"/>
        <v>240</v>
      </c>
      <c r="I399" s="18">
        <f aca="true" t="shared" si="132" ref="I399:I405">F399+H399</f>
        <v>890</v>
      </c>
    </row>
    <row r="400" spans="1:9" ht="12.75" hidden="1" outlineLevel="1">
      <c r="A400" s="3" t="s">
        <v>2</v>
      </c>
      <c r="B400" s="24">
        <v>41873</v>
      </c>
      <c r="C400" s="8" t="s">
        <v>39</v>
      </c>
      <c r="D400" s="5" t="str">
        <f>VLOOKUP($C400,$C$8:$E$46,2,FALSE)</f>
        <v>г</v>
      </c>
      <c r="E400" s="5">
        <f>VLOOKUP($C400,$C$8:$E$46,3,FALSE)</f>
        <v>38</v>
      </c>
      <c r="F400" s="5">
        <f t="shared" si="130"/>
        <v>494</v>
      </c>
      <c r="G400" s="5">
        <f t="shared" si="131"/>
        <v>38</v>
      </c>
      <c r="H400" s="5">
        <f t="shared" si="129"/>
        <v>456</v>
      </c>
      <c r="I400" s="18">
        <f t="shared" si="132"/>
        <v>950</v>
      </c>
    </row>
    <row r="401" spans="1:10" ht="12.75" hidden="1" outlineLevel="1">
      <c r="A401" s="3" t="s">
        <v>3</v>
      </c>
      <c r="B401" s="24">
        <v>41873</v>
      </c>
      <c r="C401" s="6" t="s">
        <v>57</v>
      </c>
      <c r="D401" s="5" t="str">
        <f>VLOOKUP($C401,$C$8:$E$46,2,FALSE)</f>
        <v>г</v>
      </c>
      <c r="E401" s="5">
        <f>VLOOKUP($C401,$C$8:$E$46,3,FALSE)</f>
        <v>15</v>
      </c>
      <c r="F401" s="5">
        <f t="shared" si="130"/>
        <v>195</v>
      </c>
      <c r="G401" s="5">
        <f t="shared" si="131"/>
        <v>15</v>
      </c>
      <c r="H401" s="5">
        <f t="shared" si="129"/>
        <v>180</v>
      </c>
      <c r="I401" s="18">
        <f t="shared" si="132"/>
        <v>375</v>
      </c>
      <c r="J401" s="4"/>
    </row>
    <row r="402" spans="1:9" ht="12.75" hidden="1" outlineLevel="1">
      <c r="A402" s="3" t="s">
        <v>4</v>
      </c>
      <c r="B402" s="24">
        <v>41873</v>
      </c>
      <c r="C402" s="6" t="s">
        <v>176</v>
      </c>
      <c r="D402" s="5" t="str">
        <f>VLOOKUP($C402,$C$8:$E$46,2,FALSE)</f>
        <v>к</v>
      </c>
      <c r="E402" s="5">
        <f>VLOOKUP($C402,$C$8:$E$46,3,FALSE)</f>
        <v>10</v>
      </c>
      <c r="F402" s="5">
        <f t="shared" si="130"/>
        <v>130</v>
      </c>
      <c r="G402" s="5">
        <f t="shared" si="131"/>
        <v>4</v>
      </c>
      <c r="H402" s="5">
        <f t="shared" si="129"/>
        <v>48</v>
      </c>
      <c r="I402" s="18">
        <f t="shared" si="132"/>
        <v>178</v>
      </c>
    </row>
    <row r="403" spans="1:9" ht="12.75" hidden="1" outlineLevel="1">
      <c r="A403" s="3" t="s">
        <v>5</v>
      </c>
      <c r="B403" s="24">
        <v>41873</v>
      </c>
      <c r="C403" s="6" t="s">
        <v>97</v>
      </c>
      <c r="D403" s="5" t="str">
        <f>VLOOKUP($C403,$C$8:$E$46,2,FALSE)</f>
        <v>к</v>
      </c>
      <c r="E403" s="5">
        <f>VLOOKUP($C403,$C$8:$E$46,3,FALSE)</f>
        <v>10</v>
      </c>
      <c r="F403" s="5">
        <f t="shared" si="130"/>
        <v>130</v>
      </c>
      <c r="G403" s="5">
        <f t="shared" si="131"/>
        <v>4</v>
      </c>
      <c r="H403" s="5">
        <f t="shared" si="129"/>
        <v>48</v>
      </c>
      <c r="I403" s="18">
        <f t="shared" si="132"/>
        <v>178</v>
      </c>
    </row>
    <row r="404" spans="1:9" ht="12.75" hidden="1" outlineLevel="1">
      <c r="A404" s="3" t="s">
        <v>2</v>
      </c>
      <c r="B404" s="24">
        <v>41873</v>
      </c>
      <c r="C404" s="6" t="s">
        <v>41</v>
      </c>
      <c r="D404" s="5" t="str">
        <f>VLOOKUP($C404,$C$8:$E$46,2,FALSE)</f>
        <v>г</v>
      </c>
      <c r="E404" s="5">
        <f>VLOOKUP($C404,$C$8:$E$46,3,FALSE)</f>
        <v>25</v>
      </c>
      <c r="F404" s="5">
        <f t="shared" si="130"/>
        <v>325</v>
      </c>
      <c r="G404" s="5">
        <f t="shared" si="131"/>
        <v>25</v>
      </c>
      <c r="H404" s="5">
        <f t="shared" si="129"/>
        <v>300</v>
      </c>
      <c r="I404" s="18">
        <f t="shared" si="132"/>
        <v>625</v>
      </c>
    </row>
    <row r="405" spans="1:9" ht="12.75" hidden="1" outlineLevel="1">
      <c r="A405" s="3" t="s">
        <v>6</v>
      </c>
      <c r="B405" s="24">
        <v>41873</v>
      </c>
      <c r="C405" s="8" t="s">
        <v>60</v>
      </c>
      <c r="D405" s="5" t="str">
        <f>VLOOKUP($C405,$C$8:$E$46,2,FALSE)</f>
        <v>г</v>
      </c>
      <c r="E405" s="5">
        <f>VLOOKUP($C405,$C$8:$E$46,3,FALSE)</f>
        <v>25</v>
      </c>
      <c r="F405" s="5">
        <f t="shared" si="130"/>
        <v>325</v>
      </c>
      <c r="G405" s="5">
        <f t="shared" si="131"/>
        <v>25</v>
      </c>
      <c r="H405" s="5">
        <f t="shared" si="129"/>
        <v>300</v>
      </c>
      <c r="I405" s="18">
        <f t="shared" si="132"/>
        <v>625</v>
      </c>
    </row>
    <row r="406" spans="1:9" ht="12.75" hidden="1" outlineLevel="1">
      <c r="A406" s="3"/>
      <c r="B406" s="24"/>
      <c r="C406" s="6"/>
      <c r="I406" s="18"/>
    </row>
    <row r="407" spans="1:10" ht="12.75" hidden="1" outlineLevel="1">
      <c r="A407" s="3" t="s">
        <v>7</v>
      </c>
      <c r="B407" s="24">
        <v>41873</v>
      </c>
      <c r="C407" s="6" t="s">
        <v>52</v>
      </c>
      <c r="D407" s="5" t="str">
        <f>VLOOKUP($C407,$C$8:$E$46,2,FALSE)</f>
        <v>к</v>
      </c>
      <c r="E407" s="5">
        <f>VLOOKUP($C407,$C$8:$E$46,3,FALSE)</f>
        <v>15</v>
      </c>
      <c r="F407" s="5">
        <f aca="true" t="shared" si="133" ref="F407:F422">IF($B407="","",E407*F$2)</f>
        <v>195</v>
      </c>
      <c r="G407" s="5">
        <f aca="true" t="shared" si="134" ref="G407:G416">IF(D407="к",E407*$H$3,IF(D407="г",E407*$H$4,"совсем ничего???"))</f>
        <v>6</v>
      </c>
      <c r="H407" s="5">
        <f aca="true" t="shared" si="135" ref="H407:H422">IF($B407="","",G407*H$2)</f>
        <v>72</v>
      </c>
      <c r="I407" s="18">
        <f aca="true" t="shared" si="136" ref="I407:I416">F407+H407</f>
        <v>267</v>
      </c>
      <c r="J407" s="42"/>
    </row>
    <row r="408" spans="1:9" ht="12.75" hidden="1" outlineLevel="1">
      <c r="A408" s="3" t="s">
        <v>8</v>
      </c>
      <c r="B408" s="24">
        <v>41873</v>
      </c>
      <c r="C408" s="6" t="s">
        <v>43</v>
      </c>
      <c r="D408" s="5" t="str">
        <f>VLOOKUP($C408,$C$8:$E$46,2,FALSE)</f>
        <v>к</v>
      </c>
      <c r="E408" s="5">
        <f>VLOOKUP($C408,$C$8:$E$46,3,FALSE)</f>
        <v>20</v>
      </c>
      <c r="F408" s="5">
        <f t="shared" si="133"/>
        <v>260</v>
      </c>
      <c r="G408" s="5">
        <f t="shared" si="134"/>
        <v>8</v>
      </c>
      <c r="H408" s="5">
        <f t="shared" si="135"/>
        <v>96</v>
      </c>
      <c r="I408" s="18">
        <f t="shared" si="136"/>
        <v>356</v>
      </c>
    </row>
    <row r="409" spans="1:9" ht="12.75" hidden="1" outlineLevel="1">
      <c r="A409" s="3" t="s">
        <v>9</v>
      </c>
      <c r="B409" s="24">
        <v>41873</v>
      </c>
      <c r="C409" s="6" t="s">
        <v>111</v>
      </c>
      <c r="D409" s="5" t="str">
        <f>VLOOKUP($C409,$C$8:$E$46,2,FALSE)</f>
        <v>к</v>
      </c>
      <c r="E409" s="5">
        <f>VLOOKUP($C409,$C$8:$E$46,3,FALSE)</f>
        <v>8</v>
      </c>
      <c r="F409" s="5">
        <f t="shared" si="133"/>
        <v>104</v>
      </c>
      <c r="G409" s="5">
        <f t="shared" si="134"/>
        <v>3.2</v>
      </c>
      <c r="H409" s="5">
        <f t="shared" si="135"/>
        <v>38.400000000000006</v>
      </c>
      <c r="I409" s="18">
        <f t="shared" si="136"/>
        <v>142.4</v>
      </c>
    </row>
    <row r="410" spans="1:9" ht="12.75" hidden="1" outlineLevel="1">
      <c r="A410" s="3" t="s">
        <v>10</v>
      </c>
      <c r="B410" s="24">
        <v>41873</v>
      </c>
      <c r="C410" s="6" t="s">
        <v>118</v>
      </c>
      <c r="D410" s="5" t="str">
        <f>VLOOKUP($C410,$C$8:$E$46,2,FALSE)</f>
        <v>к</v>
      </c>
      <c r="E410" s="5">
        <f>VLOOKUP($C410,$C$8:$E$46,3,FALSE)</f>
        <v>2</v>
      </c>
      <c r="F410" s="5">
        <f t="shared" si="133"/>
        <v>26</v>
      </c>
      <c r="G410" s="5">
        <f t="shared" si="134"/>
        <v>0.8</v>
      </c>
      <c r="H410" s="5">
        <f t="shared" si="135"/>
        <v>9.600000000000001</v>
      </c>
      <c r="I410" s="18">
        <f t="shared" si="136"/>
        <v>35.6</v>
      </c>
    </row>
    <row r="411" spans="1:9" ht="12.75" hidden="1" outlineLevel="1">
      <c r="A411" s="3"/>
      <c r="B411" s="24">
        <v>41873</v>
      </c>
      <c r="C411" s="8" t="s">
        <v>113</v>
      </c>
      <c r="D411" s="5" t="str">
        <f>VLOOKUP($C411,$C$8:$E$46,2,FALSE)</f>
        <v>к</v>
      </c>
      <c r="E411" s="5">
        <f>VLOOKUP($C411,$C$8:$E$46,3,FALSE)</f>
        <v>8</v>
      </c>
      <c r="F411" s="5">
        <f t="shared" si="133"/>
        <v>104</v>
      </c>
      <c r="G411" s="5">
        <f t="shared" si="134"/>
        <v>3.2</v>
      </c>
      <c r="H411" s="5">
        <f t="shared" si="135"/>
        <v>38.400000000000006</v>
      </c>
      <c r="I411" s="18">
        <f t="shared" si="136"/>
        <v>142.4</v>
      </c>
    </row>
    <row r="412" spans="1:10" ht="12.75" hidden="1" outlineLevel="1">
      <c r="A412" s="3"/>
      <c r="B412" s="24">
        <v>41873</v>
      </c>
      <c r="C412" s="8" t="s">
        <v>42</v>
      </c>
      <c r="D412" s="5" t="str">
        <f>VLOOKUP($C412,$C$8:$E$46,2,FALSE)</f>
        <v>к</v>
      </c>
      <c r="E412" s="5">
        <f>VLOOKUP($C412,$C$8:$E$46,3,FALSE)</f>
        <v>50</v>
      </c>
      <c r="F412" s="5">
        <f t="shared" si="133"/>
        <v>650</v>
      </c>
      <c r="G412" s="5">
        <f t="shared" si="134"/>
        <v>20</v>
      </c>
      <c r="H412" s="5">
        <f t="shared" si="135"/>
        <v>240</v>
      </c>
      <c r="I412" s="18">
        <f t="shared" si="136"/>
        <v>890</v>
      </c>
      <c r="J412" s="42"/>
    </row>
    <row r="413" spans="1:9" ht="12.75" hidden="1" outlineLevel="1">
      <c r="A413" s="3"/>
      <c r="B413" s="24">
        <v>41873</v>
      </c>
      <c r="C413" s="6" t="s">
        <v>63</v>
      </c>
      <c r="D413" s="5" t="str">
        <f>VLOOKUP($C413,$C$8:$E$46,2,FALSE)</f>
        <v>г</v>
      </c>
      <c r="E413" s="5">
        <f>VLOOKUP($C413,$C$8:$E$46,3,FALSE)</f>
        <v>17</v>
      </c>
      <c r="F413" s="5">
        <f t="shared" si="133"/>
        <v>221</v>
      </c>
      <c r="G413" s="5">
        <f t="shared" si="134"/>
        <v>17</v>
      </c>
      <c r="H413" s="5">
        <f t="shared" si="135"/>
        <v>204</v>
      </c>
      <c r="I413" s="18">
        <f t="shared" si="136"/>
        <v>425</v>
      </c>
    </row>
    <row r="414" spans="1:9" ht="12.75" hidden="1" outlineLevel="1">
      <c r="A414" s="3"/>
      <c r="B414" s="24">
        <v>41873</v>
      </c>
      <c r="C414" s="6" t="s">
        <v>36</v>
      </c>
      <c r="D414" s="5" t="str">
        <f>VLOOKUP($C414,$C$8:$E$46,2,FALSE)</f>
        <v>г</v>
      </c>
      <c r="E414" s="5">
        <f>VLOOKUP($C414,$C$8:$E$46,3,FALSE)</f>
        <v>25</v>
      </c>
      <c r="F414" s="5">
        <f t="shared" si="133"/>
        <v>325</v>
      </c>
      <c r="G414" s="5">
        <f t="shared" si="134"/>
        <v>25</v>
      </c>
      <c r="H414" s="5">
        <f t="shared" si="135"/>
        <v>300</v>
      </c>
      <c r="I414" s="18">
        <f t="shared" si="136"/>
        <v>625</v>
      </c>
    </row>
    <row r="415" spans="1:9" ht="12.75" hidden="1" outlineLevel="1">
      <c r="A415" s="3"/>
      <c r="B415" s="24">
        <v>41873</v>
      </c>
      <c r="C415" s="6" t="s">
        <v>55</v>
      </c>
      <c r="D415" s="5" t="str">
        <f>VLOOKUP($C415,$C$8:$E$46,2,FALSE)</f>
        <v>г</v>
      </c>
      <c r="E415" s="5">
        <f>VLOOKUP($C415,$C$8:$E$46,3,FALSE)</f>
        <v>30</v>
      </c>
      <c r="F415" s="5">
        <f t="shared" si="133"/>
        <v>390</v>
      </c>
      <c r="G415" s="5">
        <f t="shared" si="134"/>
        <v>30</v>
      </c>
      <c r="H415" s="5">
        <f t="shared" si="135"/>
        <v>360</v>
      </c>
      <c r="I415" s="18">
        <f t="shared" si="136"/>
        <v>750</v>
      </c>
    </row>
    <row r="416" spans="2:9" ht="12.75" hidden="1" outlineLevel="1">
      <c r="B416" s="24">
        <v>41873</v>
      </c>
      <c r="C416" s="8" t="s">
        <v>61</v>
      </c>
      <c r="D416" s="5" t="str">
        <f>VLOOKUP($C416,$C$8:$E$46,2,FALSE)</f>
        <v>г</v>
      </c>
      <c r="E416" s="5">
        <f>VLOOKUP($C416,$C$8:$E$46,3,FALSE)</f>
        <v>40</v>
      </c>
      <c r="F416" s="5">
        <f t="shared" si="133"/>
        <v>520</v>
      </c>
      <c r="G416" s="5">
        <f t="shared" si="134"/>
        <v>40</v>
      </c>
      <c r="H416" s="5">
        <f t="shared" si="135"/>
        <v>480</v>
      </c>
      <c r="I416" s="18">
        <f t="shared" si="136"/>
        <v>1000</v>
      </c>
    </row>
    <row r="417" spans="2:9" ht="12.75" hidden="1" outlineLevel="1">
      <c r="B417" s="24"/>
      <c r="F417" s="5">
        <f t="shared" si="133"/>
      </c>
      <c r="H417" s="5">
        <f t="shared" si="135"/>
      </c>
      <c r="I417" s="18"/>
    </row>
    <row r="418" spans="1:9" ht="12.75" hidden="1" outlineLevel="1">
      <c r="A418" s="3" t="s">
        <v>11</v>
      </c>
      <c r="B418" s="24">
        <v>41873</v>
      </c>
      <c r="C418" s="8" t="s">
        <v>148</v>
      </c>
      <c r="D418" s="5" t="str">
        <f>VLOOKUP($C418,$C$8:$E$46,2,FALSE)</f>
        <v>к</v>
      </c>
      <c r="E418" s="5">
        <f>VLOOKUP($C418,$C$8:$E$46,3,FALSE)</f>
        <v>80</v>
      </c>
      <c r="F418" s="5">
        <f t="shared" si="133"/>
        <v>1040</v>
      </c>
      <c r="G418" s="5">
        <f>IF(D418="к",E418*$H$3,IF(D418="г",E418*$H$4,"совсем ничего???"))</f>
        <v>32</v>
      </c>
      <c r="H418" s="5">
        <f t="shared" si="135"/>
        <v>384</v>
      </c>
      <c r="I418" s="18">
        <f>F418+H418</f>
        <v>1424</v>
      </c>
    </row>
    <row r="419" spans="1:9" ht="12.75" hidden="1" outlineLevel="1">
      <c r="A419" s="3" t="s">
        <v>12</v>
      </c>
      <c r="B419" s="24">
        <v>41873</v>
      </c>
      <c r="C419" s="6" t="s">
        <v>30</v>
      </c>
      <c r="D419" s="5" t="str">
        <f>VLOOKUP($C419,$C$8:$E$46,2,FALSE)</f>
        <v>к</v>
      </c>
      <c r="E419" s="5">
        <f>VLOOKUP($C419,$C$8:$E$46,3,FALSE)</f>
        <v>90</v>
      </c>
      <c r="F419" s="5">
        <f t="shared" si="133"/>
        <v>1170</v>
      </c>
      <c r="G419" s="5">
        <f>IF(D419="к",E419*$H$3,IF(D419="г",E419*$H$4,"совсем ничего???"))</f>
        <v>36</v>
      </c>
      <c r="H419" s="5">
        <f t="shared" si="135"/>
        <v>432</v>
      </c>
      <c r="I419" s="18">
        <f>F419+H419</f>
        <v>1602</v>
      </c>
    </row>
    <row r="420" spans="1:9" ht="12.75" hidden="1" outlineLevel="1">
      <c r="A420" s="3" t="s">
        <v>13</v>
      </c>
      <c r="B420" s="24">
        <v>41873</v>
      </c>
      <c r="C420" s="6" t="s">
        <v>35</v>
      </c>
      <c r="D420" s="5" t="str">
        <f>VLOOKUP($C420,$C$8:$E$46,2,FALSE)</f>
        <v>к</v>
      </c>
      <c r="E420" s="5">
        <f>VLOOKUP($C420,$C$8:$E$46,3,FALSE)</f>
        <v>25</v>
      </c>
      <c r="F420" s="5">
        <f t="shared" si="133"/>
        <v>325</v>
      </c>
      <c r="G420" s="5">
        <f>IF(D420="к",E420*$H$3,IF(D420="г",E420*$H$4,"совсем ничего???"))</f>
        <v>10</v>
      </c>
      <c r="H420" s="5">
        <f t="shared" si="135"/>
        <v>120</v>
      </c>
      <c r="I420" s="18">
        <f>F420+H420</f>
        <v>445</v>
      </c>
    </row>
    <row r="421" spans="1:9" ht="12.75" hidden="1" outlineLevel="1">
      <c r="A421" s="3" t="s">
        <v>14</v>
      </c>
      <c r="B421" s="24">
        <v>41873</v>
      </c>
      <c r="C421" s="8" t="s">
        <v>37</v>
      </c>
      <c r="D421" s="5" t="str">
        <f>VLOOKUP($C421,$C$8:$E$46,2,FALSE)</f>
        <v>к</v>
      </c>
      <c r="E421" s="5">
        <f>VLOOKUP($C421,$C$8:$E$46,3,FALSE)</f>
        <v>3</v>
      </c>
      <c r="F421" s="5">
        <f t="shared" si="133"/>
        <v>39</v>
      </c>
      <c r="G421" s="5">
        <f>IF(D421="к",E421*$H$3,IF(D421="г",E421*$H$4,"совсем ничего???"))</f>
        <v>1.2000000000000002</v>
      </c>
      <c r="H421" s="5">
        <f t="shared" si="135"/>
        <v>14.400000000000002</v>
      </c>
      <c r="I421" s="18">
        <f>F421+H421</f>
        <v>53.400000000000006</v>
      </c>
    </row>
    <row r="422" spans="1:9" ht="12.75" hidden="1" outlineLevel="1">
      <c r="A422" s="3"/>
      <c r="B422" s="24">
        <v>41873</v>
      </c>
      <c r="C422" s="8" t="s">
        <v>28</v>
      </c>
      <c r="D422" s="5" t="str">
        <f>VLOOKUP($C422,$C$8:$E$46,2,FALSE)</f>
        <v>г</v>
      </c>
      <c r="E422" s="5">
        <f>VLOOKUP($C422,$C$8:$E$46,3,FALSE)</f>
        <v>16</v>
      </c>
      <c r="F422" s="5">
        <f t="shared" si="133"/>
        <v>208</v>
      </c>
      <c r="G422" s="5">
        <f>IF(D422="к",E422*$H$3,IF(D422="г",E422*$H$4,"совсем ничего???"))</f>
        <v>16</v>
      </c>
      <c r="H422" s="5">
        <f t="shared" si="135"/>
        <v>192</v>
      </c>
      <c r="I422" s="18">
        <f>F422+H422</f>
        <v>400</v>
      </c>
    </row>
    <row r="423" spans="1:9" ht="12.75" hidden="1" outlineLevel="1">
      <c r="A423" s="3"/>
      <c r="B423" s="24"/>
      <c r="C423" s="10"/>
      <c r="I423" s="18"/>
    </row>
    <row r="424" spans="3:10" s="120" customFormat="1" ht="12.75" collapsed="1">
      <c r="C424" s="121" t="s">
        <v>191</v>
      </c>
      <c r="D424" s="122"/>
      <c r="E424" s="122"/>
      <c r="F424" s="122"/>
      <c r="G424" s="122"/>
      <c r="H424" s="122">
        <f>IF(B424="","",G424*#REF!)</f>
      </c>
      <c r="I424" s="123"/>
      <c r="J424" s="21"/>
    </row>
    <row r="425" spans="1:9" ht="12.75" hidden="1" outlineLevel="1">
      <c r="A425" s="3" t="s">
        <v>1</v>
      </c>
      <c r="B425" s="24">
        <v>41874</v>
      </c>
      <c r="C425" s="6" t="s">
        <v>56</v>
      </c>
      <c r="D425" s="5" t="str">
        <f>VLOOKUP($C425,$C$8:$E$46,2,FALSE)</f>
        <v>к</v>
      </c>
      <c r="E425" s="5">
        <f>VLOOKUP($C425,$C$8:$E$46,3,FALSE)</f>
        <v>50</v>
      </c>
      <c r="F425" s="5">
        <f aca="true" t="shared" si="137" ref="F425:F431">IF($B425="","",E425*F$2)</f>
        <v>650</v>
      </c>
      <c r="G425" s="5">
        <f aca="true" t="shared" si="138" ref="G425:G431">IF(D425="к",E425*$H$3,IF(D425="г",E425*$H$4,"совсем ничего???"))</f>
        <v>20</v>
      </c>
      <c r="H425" s="5">
        <f aca="true" t="shared" si="139" ref="H425:H431">IF($B425="","",G425*H$2)</f>
        <v>240</v>
      </c>
      <c r="I425" s="18">
        <f aca="true" t="shared" si="140" ref="I425:I431">F425+H425</f>
        <v>890</v>
      </c>
    </row>
    <row r="426" spans="1:10" ht="12.75" hidden="1" outlineLevel="1">
      <c r="A426" s="3" t="s">
        <v>2</v>
      </c>
      <c r="B426" s="24">
        <v>41874</v>
      </c>
      <c r="C426" s="8" t="s">
        <v>39</v>
      </c>
      <c r="D426" s="5" t="str">
        <f>VLOOKUP($C426,$C$8:$E$46,2,FALSE)</f>
        <v>г</v>
      </c>
      <c r="E426" s="5">
        <f>VLOOKUP($C426,$C$8:$E$46,3,FALSE)</f>
        <v>38</v>
      </c>
      <c r="F426" s="5">
        <f t="shared" si="137"/>
        <v>494</v>
      </c>
      <c r="G426" s="5">
        <f t="shared" si="138"/>
        <v>38</v>
      </c>
      <c r="H426" s="5">
        <f t="shared" si="139"/>
        <v>456</v>
      </c>
      <c r="I426" s="18">
        <f t="shared" si="140"/>
        <v>950</v>
      </c>
      <c r="J426" s="41"/>
    </row>
    <row r="427" spans="1:10" ht="12.75" hidden="1" outlineLevel="1">
      <c r="A427" s="3" t="s">
        <v>3</v>
      </c>
      <c r="B427" s="24">
        <v>41874</v>
      </c>
      <c r="C427" s="6" t="s">
        <v>57</v>
      </c>
      <c r="D427" s="5" t="str">
        <f>VLOOKUP($C427,$C$8:$E$46,2,FALSE)</f>
        <v>г</v>
      </c>
      <c r="E427" s="5">
        <f>VLOOKUP($C427,$C$8:$E$46,3,FALSE)</f>
        <v>15</v>
      </c>
      <c r="F427" s="5">
        <f t="shared" si="137"/>
        <v>195</v>
      </c>
      <c r="G427" s="5">
        <f t="shared" si="138"/>
        <v>15</v>
      </c>
      <c r="H427" s="5">
        <f t="shared" si="139"/>
        <v>180</v>
      </c>
      <c r="I427" s="18">
        <f t="shared" si="140"/>
        <v>375</v>
      </c>
      <c r="J427" s="42"/>
    </row>
    <row r="428" spans="1:10" ht="12.75" hidden="1" outlineLevel="1">
      <c r="A428" s="3" t="s">
        <v>4</v>
      </c>
      <c r="B428" s="24">
        <v>41874</v>
      </c>
      <c r="C428" s="6" t="s">
        <v>176</v>
      </c>
      <c r="D428" s="5" t="str">
        <f>VLOOKUP($C428,$C$8:$E$46,2,FALSE)</f>
        <v>к</v>
      </c>
      <c r="E428" s="5">
        <f>VLOOKUP($C428,$C$8:$E$46,3,FALSE)</f>
        <v>10</v>
      </c>
      <c r="F428" s="5">
        <f t="shared" si="137"/>
        <v>130</v>
      </c>
      <c r="G428" s="5">
        <f t="shared" si="138"/>
        <v>4</v>
      </c>
      <c r="H428" s="5">
        <f t="shared" si="139"/>
        <v>48</v>
      </c>
      <c r="I428" s="18">
        <f t="shared" si="140"/>
        <v>178</v>
      </c>
      <c r="J428" s="42"/>
    </row>
    <row r="429" spans="1:10" ht="12.75" hidden="1" outlineLevel="1">
      <c r="A429" s="3" t="s">
        <v>5</v>
      </c>
      <c r="B429" s="24">
        <v>41874</v>
      </c>
      <c r="C429" s="6" t="s">
        <v>97</v>
      </c>
      <c r="D429" s="5" t="str">
        <f>VLOOKUP($C429,$C$8:$E$46,2,FALSE)</f>
        <v>к</v>
      </c>
      <c r="E429" s="5">
        <f>VLOOKUP($C429,$C$8:$E$46,3,FALSE)</f>
        <v>10</v>
      </c>
      <c r="F429" s="5">
        <f t="shared" si="137"/>
        <v>130</v>
      </c>
      <c r="G429" s="5">
        <f t="shared" si="138"/>
        <v>4</v>
      </c>
      <c r="H429" s="5">
        <f t="shared" si="139"/>
        <v>48</v>
      </c>
      <c r="I429" s="18">
        <f t="shared" si="140"/>
        <v>178</v>
      </c>
      <c r="J429" s="42"/>
    </row>
    <row r="430" spans="1:10" ht="12.75" hidden="1" outlineLevel="1">
      <c r="A430" s="3" t="s">
        <v>2</v>
      </c>
      <c r="B430" s="24">
        <v>41874</v>
      </c>
      <c r="C430" s="6" t="s">
        <v>41</v>
      </c>
      <c r="D430" s="5" t="str">
        <f>VLOOKUP($C430,$C$8:$E$46,2,FALSE)</f>
        <v>г</v>
      </c>
      <c r="E430" s="5">
        <f>VLOOKUP($C430,$C$8:$E$46,3,FALSE)</f>
        <v>25</v>
      </c>
      <c r="F430" s="5">
        <f t="shared" si="137"/>
        <v>325</v>
      </c>
      <c r="G430" s="5">
        <f t="shared" si="138"/>
        <v>25</v>
      </c>
      <c r="H430" s="5">
        <f t="shared" si="139"/>
        <v>300</v>
      </c>
      <c r="I430" s="18">
        <f t="shared" si="140"/>
        <v>625</v>
      </c>
      <c r="J430" s="42"/>
    </row>
    <row r="431" spans="1:10" ht="12.75" hidden="1" outlineLevel="1">
      <c r="A431" s="3" t="s">
        <v>6</v>
      </c>
      <c r="B431" s="24">
        <v>41874</v>
      </c>
      <c r="C431" s="8" t="s">
        <v>60</v>
      </c>
      <c r="D431" s="5" t="str">
        <f>VLOOKUP($C431,$C$8:$E$46,2,FALSE)</f>
        <v>г</v>
      </c>
      <c r="E431" s="5">
        <f>VLOOKUP($C431,$C$8:$E$46,3,FALSE)</f>
        <v>25</v>
      </c>
      <c r="F431" s="5">
        <f t="shared" si="137"/>
        <v>325</v>
      </c>
      <c r="G431" s="5">
        <f t="shared" si="138"/>
        <v>25</v>
      </c>
      <c r="H431" s="5">
        <f t="shared" si="139"/>
        <v>300</v>
      </c>
      <c r="I431" s="18">
        <f t="shared" si="140"/>
        <v>625</v>
      </c>
      <c r="J431" s="42"/>
    </row>
    <row r="432" spans="2:10" ht="12.75" hidden="1" outlineLevel="1">
      <c r="B432" s="24"/>
      <c r="C432" s="6"/>
      <c r="I432" s="18"/>
      <c r="J432" s="42"/>
    </row>
    <row r="433" spans="1:9" ht="12.75">
      <c r="A433" s="3"/>
      <c r="B433" s="24"/>
      <c r="C433" s="12"/>
      <c r="I433" s="18"/>
    </row>
    <row r="434" spans="5:9" ht="12.75">
      <c r="E434" s="15"/>
      <c r="F434" s="5">
        <f>IF($B434="","",E434*F$2)</f>
      </c>
      <c r="I434" s="18"/>
    </row>
    <row r="435" spans="1:9" ht="12.75">
      <c r="A435" s="17"/>
      <c r="B435" s="17"/>
      <c r="C435" s="17" t="s">
        <v>21</v>
      </c>
      <c r="E435" s="14">
        <f>SUM(E48:E433)</f>
        <v>11315</v>
      </c>
      <c r="F435" s="5">
        <f>E435*F$2</f>
        <v>147095</v>
      </c>
      <c r="G435" s="14">
        <f>SUM(G48:G433)</f>
        <v>7395.199999999996</v>
      </c>
      <c r="H435" s="5">
        <f>G435*H$2</f>
        <v>88742.39999999995</v>
      </c>
      <c r="I435" s="18">
        <f>SUM(I48:I433)</f>
        <v>235837.39999999988</v>
      </c>
    </row>
    <row r="436" spans="1:9" ht="12.75">
      <c r="A436" s="17"/>
      <c r="B436" s="17"/>
      <c r="C436" s="17" t="s">
        <v>22</v>
      </c>
      <c r="E436" s="18">
        <f>E435/13</f>
        <v>870.3846153846154</v>
      </c>
      <c r="G436" s="18">
        <f>G435/13</f>
        <v>568.8615384615382</v>
      </c>
      <c r="I436" s="18">
        <f>I435/13</f>
        <v>18141.338461538453</v>
      </c>
    </row>
    <row r="437" spans="3:9" ht="12.75">
      <c r="C437" s="12"/>
      <c r="I437" s="18"/>
    </row>
    <row r="438" spans="3:9" ht="12.75">
      <c r="C438" s="3"/>
      <c r="I438" s="18"/>
    </row>
    <row r="439" spans="3:9" ht="12.75">
      <c r="C439" s="3"/>
      <c r="I439" s="18"/>
    </row>
    <row r="440" spans="1:9" ht="12.75">
      <c r="A440" s="3"/>
      <c r="B440" s="3"/>
      <c r="I440" s="18"/>
    </row>
    <row r="441" spans="1:9" ht="12.75">
      <c r="A441" s="3"/>
      <c r="B441" s="3"/>
      <c r="I441" s="18"/>
    </row>
    <row r="442" ht="12.75">
      <c r="I442" s="18"/>
    </row>
    <row r="443" spans="1:9" ht="12.75">
      <c r="A443" s="3"/>
      <c r="B443" s="3"/>
      <c r="I443" s="18"/>
    </row>
    <row r="444" spans="1:9" ht="12.75">
      <c r="A444" s="3"/>
      <c r="B444" s="3"/>
      <c r="I444" s="18"/>
    </row>
    <row r="445" spans="1:9" ht="12.75">
      <c r="A445" s="3"/>
      <c r="B445" s="3"/>
      <c r="I445" s="18"/>
    </row>
    <row r="446" spans="1:9" ht="12.75">
      <c r="A446" s="3"/>
      <c r="B446" s="3"/>
      <c r="I446" s="18"/>
    </row>
    <row r="447" spans="1:9" ht="12.75">
      <c r="A447" s="3"/>
      <c r="B447" s="3"/>
      <c r="I447" s="18"/>
    </row>
    <row r="448" spans="1:9" ht="12.75">
      <c r="A448" s="3"/>
      <c r="B448" s="3"/>
      <c r="I448" s="18"/>
    </row>
    <row r="449" spans="1:9" ht="12.75">
      <c r="A449" s="3"/>
      <c r="B449" s="3"/>
      <c r="I449" s="18"/>
    </row>
    <row r="450" ht="12.75">
      <c r="I450" s="18"/>
    </row>
    <row r="451" spans="1:9" ht="12.75">
      <c r="A451" s="3"/>
      <c r="B451" s="3"/>
      <c r="I451" s="18"/>
    </row>
    <row r="452" spans="1:9" ht="12.75">
      <c r="A452" s="3"/>
      <c r="B452" s="3"/>
      <c r="I452" s="18"/>
    </row>
    <row r="453" spans="1:9" ht="12.75">
      <c r="A453" s="3"/>
      <c r="B453" s="3"/>
      <c r="I453" s="18"/>
    </row>
    <row r="454" spans="1:9" ht="12.75">
      <c r="A454" s="3"/>
      <c r="B454" s="3"/>
      <c r="I454" s="18"/>
    </row>
    <row r="455" ht="12.75">
      <c r="I455" s="18"/>
    </row>
    <row r="456" ht="12.75">
      <c r="I456" s="18"/>
    </row>
    <row r="457" ht="12.75">
      <c r="I457" s="18"/>
    </row>
    <row r="458" spans="3:9" ht="12.75">
      <c r="C458" s="3"/>
      <c r="E458" s="11"/>
      <c r="I458" s="18"/>
    </row>
    <row r="459" spans="3:9" ht="12.75">
      <c r="C459" s="12"/>
      <c r="I459" s="18"/>
    </row>
    <row r="460" ht="12.75">
      <c r="I460" s="18"/>
    </row>
    <row r="461" ht="12.75">
      <c r="I461" s="18"/>
    </row>
    <row r="462" ht="12.75">
      <c r="I462" s="18"/>
    </row>
    <row r="463" spans="1:9" ht="12.75">
      <c r="A463" s="3"/>
      <c r="B463" s="3"/>
      <c r="I463" s="18"/>
    </row>
    <row r="464" spans="1:9" ht="12.75">
      <c r="A464" s="3"/>
      <c r="B464" s="3"/>
      <c r="I464" s="18"/>
    </row>
    <row r="465" spans="1:9" ht="12.75">
      <c r="A465" s="3"/>
      <c r="B465" s="3"/>
      <c r="I465" s="18"/>
    </row>
    <row r="466" spans="1:9" ht="12.75">
      <c r="A466" s="3"/>
      <c r="B466" s="3"/>
      <c r="I466" s="18"/>
    </row>
    <row r="467" ht="12.75">
      <c r="I467" s="18"/>
    </row>
    <row r="468" ht="12.75">
      <c r="I468" s="18"/>
    </row>
    <row r="469" ht="12.75">
      <c r="I469" s="18"/>
    </row>
    <row r="470" ht="12.75">
      <c r="I470" s="18"/>
    </row>
    <row r="471" ht="12.75">
      <c r="I471" s="18"/>
    </row>
    <row r="472" ht="12.75">
      <c r="I472" s="18"/>
    </row>
    <row r="473" ht="12.75">
      <c r="I473" s="18"/>
    </row>
    <row r="474" ht="12.75">
      <c r="I474" s="18"/>
    </row>
    <row r="475" ht="12.75">
      <c r="I475" s="18"/>
    </row>
    <row r="476" ht="12.75">
      <c r="I476" s="18"/>
    </row>
    <row r="477" ht="12.75">
      <c r="I477" s="18"/>
    </row>
    <row r="478" ht="12.75">
      <c r="I478" s="18"/>
    </row>
    <row r="479" ht="12.75">
      <c r="I479" s="18"/>
    </row>
    <row r="480" ht="12.75">
      <c r="I480" s="18"/>
    </row>
    <row r="481" ht="12.75">
      <c r="I481" s="18"/>
    </row>
    <row r="482" ht="12.75">
      <c r="I482" s="18"/>
    </row>
    <row r="483" ht="12.75">
      <c r="I483" s="18"/>
    </row>
    <row r="484" ht="12.75">
      <c r="I484" s="18"/>
    </row>
    <row r="485" ht="12.75">
      <c r="I485" s="18"/>
    </row>
    <row r="486" ht="12.75">
      <c r="I486" s="18"/>
    </row>
    <row r="487" ht="12.75">
      <c r="I487" s="18"/>
    </row>
    <row r="488" ht="12.75">
      <c r="I488" s="18"/>
    </row>
    <row r="489" ht="12.75">
      <c r="I489" s="18"/>
    </row>
    <row r="490" ht="12.75">
      <c r="I490" s="18"/>
    </row>
    <row r="491" ht="12.75">
      <c r="I491" s="18"/>
    </row>
    <row r="492" ht="12.75">
      <c r="I492" s="18"/>
    </row>
    <row r="493" ht="12.75">
      <c r="I493" s="18"/>
    </row>
    <row r="494" ht="12.75">
      <c r="I494" s="18"/>
    </row>
    <row r="495" ht="12.75">
      <c r="I495" s="18"/>
    </row>
    <row r="496" ht="12.75">
      <c r="I496" s="18"/>
    </row>
    <row r="497" ht="12.75">
      <c r="I497" s="18"/>
    </row>
    <row r="498" ht="12.75">
      <c r="I498" s="18"/>
    </row>
    <row r="499" ht="12.75">
      <c r="I499" s="18"/>
    </row>
    <row r="500" ht="12.75">
      <c r="I500" s="18"/>
    </row>
    <row r="501" ht="12.75">
      <c r="I501" s="18"/>
    </row>
    <row r="502" ht="12.75">
      <c r="I502" s="18"/>
    </row>
    <row r="503" ht="12.75">
      <c r="I503" s="18"/>
    </row>
    <row r="504" ht="12.75">
      <c r="I504" s="18"/>
    </row>
    <row r="505" ht="12.75">
      <c r="I505" s="18"/>
    </row>
    <row r="506" ht="12.75">
      <c r="I506" s="18"/>
    </row>
    <row r="507" ht="12.75">
      <c r="I507" s="18"/>
    </row>
    <row r="508" ht="12.75">
      <c r="I508" s="18"/>
    </row>
    <row r="509" ht="12.75">
      <c r="I509" s="18"/>
    </row>
    <row r="510" ht="12.75">
      <c r="I510" s="18"/>
    </row>
    <row r="511" ht="12.75">
      <c r="I511" s="18"/>
    </row>
    <row r="512" ht="12.75">
      <c r="I512" s="18"/>
    </row>
    <row r="513" ht="12.75">
      <c r="I513" s="18"/>
    </row>
    <row r="514" ht="12.75">
      <c r="I514" s="18"/>
    </row>
    <row r="515" ht="12.75">
      <c r="I515" s="18"/>
    </row>
    <row r="516" ht="12.75">
      <c r="I516" s="18"/>
    </row>
    <row r="517" ht="12.75">
      <c r="I517" s="18"/>
    </row>
    <row r="518" ht="12.75">
      <c r="I518" s="18"/>
    </row>
    <row r="519" ht="12.75">
      <c r="I519" s="18"/>
    </row>
    <row r="520" ht="12.75">
      <c r="I520" s="18"/>
    </row>
    <row r="521" ht="12.75">
      <c r="I521" s="18"/>
    </row>
    <row r="522" ht="12.75">
      <c r="I522" s="18"/>
    </row>
    <row r="523" ht="12.75">
      <c r="I523" s="18"/>
    </row>
    <row r="524" ht="12.75">
      <c r="I524" s="18"/>
    </row>
    <row r="525" ht="12.75">
      <c r="I525" s="18"/>
    </row>
    <row r="526" ht="12.75">
      <c r="I526" s="18"/>
    </row>
    <row r="527" ht="12.75">
      <c r="I527" s="18"/>
    </row>
    <row r="528" ht="12.75">
      <c r="I528" s="18"/>
    </row>
    <row r="529" ht="12.75">
      <c r="I529" s="18"/>
    </row>
    <row r="530" ht="12.75">
      <c r="I530" s="18"/>
    </row>
    <row r="531" ht="12.75">
      <c r="I531" s="18"/>
    </row>
    <row r="532" ht="12.75">
      <c r="I532" s="18"/>
    </row>
    <row r="533" ht="12.75">
      <c r="I533" s="18"/>
    </row>
    <row r="534" ht="12.75">
      <c r="I534" s="18"/>
    </row>
    <row r="535" ht="12.75">
      <c r="I535" s="18"/>
    </row>
    <row r="536" ht="12.75">
      <c r="I536" s="18"/>
    </row>
    <row r="537" ht="12.75">
      <c r="I537" s="18"/>
    </row>
    <row r="538" ht="12.75"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  <row r="575" ht="12.75">
      <c r="I575" s="18"/>
    </row>
    <row r="576" ht="12.75">
      <c r="I576" s="18"/>
    </row>
    <row r="577" ht="12.75">
      <c r="I577" s="18"/>
    </row>
    <row r="578" ht="12.75">
      <c r="I578" s="18"/>
    </row>
    <row r="579" ht="12.75">
      <c r="I579" s="18"/>
    </row>
    <row r="580" ht="12.75">
      <c r="I580" s="18"/>
    </row>
    <row r="581" ht="12.75">
      <c r="I581" s="18"/>
    </row>
    <row r="582" ht="12.75">
      <c r="I582" s="18"/>
    </row>
    <row r="583" ht="12.75">
      <c r="I583" s="18"/>
    </row>
    <row r="584" ht="12.75">
      <c r="I584" s="18"/>
    </row>
    <row r="585" ht="12.75">
      <c r="I585" s="18"/>
    </row>
    <row r="586" ht="12.75">
      <c r="I586" s="18"/>
    </row>
    <row r="587" ht="12.75">
      <c r="I587" s="18"/>
    </row>
    <row r="588" ht="12.75">
      <c r="I588" s="18"/>
    </row>
    <row r="589" ht="12.75">
      <c r="I589" s="18"/>
    </row>
    <row r="590" ht="12.75">
      <c r="I590" s="18"/>
    </row>
    <row r="591" ht="12.75">
      <c r="I591" s="18"/>
    </row>
    <row r="592" ht="12.75">
      <c r="I592" s="18"/>
    </row>
    <row r="593" ht="12.75">
      <c r="I593" s="18"/>
    </row>
    <row r="594" ht="12.75">
      <c r="I594" s="18"/>
    </row>
    <row r="595" ht="12.75">
      <c r="I595" s="18"/>
    </row>
    <row r="596" ht="12.75">
      <c r="I596" s="18"/>
    </row>
    <row r="597" ht="12.75">
      <c r="I597" s="18"/>
    </row>
    <row r="598" ht="12.75">
      <c r="I598" s="18"/>
    </row>
    <row r="599" ht="12.75">
      <c r="I599" s="18"/>
    </row>
    <row r="600" ht="12.75">
      <c r="I600" s="18"/>
    </row>
    <row r="601" ht="12.75">
      <c r="I601" s="18"/>
    </row>
    <row r="602" ht="12.75">
      <c r="I602" s="18"/>
    </row>
    <row r="603" ht="12.75">
      <c r="I603" s="18"/>
    </row>
    <row r="604" ht="12.75">
      <c r="I604" s="18"/>
    </row>
    <row r="605" ht="12.75">
      <c r="I605" s="18"/>
    </row>
    <row r="606" ht="12.75">
      <c r="I606" s="18"/>
    </row>
    <row r="607" ht="12.75">
      <c r="I607" s="18"/>
    </row>
    <row r="608" ht="12.75">
      <c r="I608" s="18"/>
    </row>
    <row r="609" ht="12.75">
      <c r="I609" s="18"/>
    </row>
    <row r="610" ht="12.75">
      <c r="I610" s="18"/>
    </row>
    <row r="611" ht="12.75">
      <c r="I611" s="18"/>
    </row>
    <row r="612" ht="12.75">
      <c r="I612" s="18"/>
    </row>
    <row r="613" ht="12.75">
      <c r="I613" s="18"/>
    </row>
    <row r="614" ht="12.75">
      <c r="I614" s="18"/>
    </row>
    <row r="615" ht="12.75">
      <c r="I615" s="18"/>
    </row>
    <row r="616" ht="12.75">
      <c r="I616" s="18"/>
    </row>
    <row r="617" ht="12.75">
      <c r="I617" s="18"/>
    </row>
    <row r="618" ht="12.75">
      <c r="I618" s="18"/>
    </row>
    <row r="619" ht="12.75">
      <c r="I619" s="18"/>
    </row>
    <row r="620" ht="12.75">
      <c r="I620" s="18"/>
    </row>
    <row r="621" ht="12.75">
      <c r="I621" s="18"/>
    </row>
    <row r="622" ht="12.75">
      <c r="I622" s="18"/>
    </row>
    <row r="623" ht="12.75">
      <c r="I623" s="18"/>
    </row>
    <row r="624" ht="12.75">
      <c r="I624" s="18"/>
    </row>
    <row r="625" ht="12.75">
      <c r="I625" s="18"/>
    </row>
    <row r="626" ht="12.75">
      <c r="I626" s="18"/>
    </row>
    <row r="627" ht="12.75">
      <c r="I627" s="18"/>
    </row>
    <row r="628" ht="12.75">
      <c r="I628" s="18"/>
    </row>
    <row r="629" ht="12.75">
      <c r="I629" s="18"/>
    </row>
    <row r="630" ht="12.75">
      <c r="I630" s="18"/>
    </row>
    <row r="631" ht="12.75">
      <c r="I631" s="18"/>
    </row>
    <row r="632" ht="12.75">
      <c r="I632" s="18"/>
    </row>
    <row r="633" ht="12.75">
      <c r="I633" s="18"/>
    </row>
    <row r="634" ht="12.75">
      <c r="I634" s="18"/>
    </row>
    <row r="635" ht="12.75">
      <c r="I635" s="18"/>
    </row>
    <row r="636" ht="12.75">
      <c r="I636" s="18"/>
    </row>
    <row r="637" ht="12.75">
      <c r="I637" s="18"/>
    </row>
    <row r="638" ht="12.75">
      <c r="I638" s="18"/>
    </row>
    <row r="639" ht="12.75">
      <c r="I639" s="18"/>
    </row>
    <row r="640" ht="12.75">
      <c r="I640" s="18"/>
    </row>
    <row r="641" ht="12.75">
      <c r="I641" s="18"/>
    </row>
    <row r="642" ht="12.75">
      <c r="I642" s="18"/>
    </row>
    <row r="643" ht="12.75">
      <c r="I643" s="18"/>
    </row>
    <row r="644" ht="12.75">
      <c r="I644" s="18"/>
    </row>
    <row r="645" ht="12.75">
      <c r="I645" s="18"/>
    </row>
    <row r="646" ht="12.75">
      <c r="I646" s="18"/>
    </row>
    <row r="647" ht="12.75">
      <c r="I647" s="18"/>
    </row>
    <row r="648" ht="12.75">
      <c r="I648" s="18"/>
    </row>
    <row r="649" ht="12.75">
      <c r="I649" s="18"/>
    </row>
    <row r="650" ht="12.75">
      <c r="I650" s="18"/>
    </row>
    <row r="651" ht="12.75">
      <c r="I651" s="18"/>
    </row>
    <row r="652" ht="12.75">
      <c r="I652" s="18"/>
    </row>
    <row r="653" ht="12.75">
      <c r="I653" s="18"/>
    </row>
    <row r="654" ht="12.75">
      <c r="I654" s="18"/>
    </row>
    <row r="655" ht="12.75">
      <c r="I655" s="18"/>
    </row>
    <row r="656" ht="12.75">
      <c r="I656" s="18"/>
    </row>
    <row r="657" ht="12.75">
      <c r="I657" s="18"/>
    </row>
    <row r="658" ht="12.75">
      <c r="I658" s="18"/>
    </row>
    <row r="659" ht="12.75">
      <c r="I659" s="18"/>
    </row>
    <row r="660" ht="12.75">
      <c r="I660" s="18"/>
    </row>
    <row r="661" ht="12.75">
      <c r="I661" s="18"/>
    </row>
    <row r="662" ht="12.75">
      <c r="I662" s="18"/>
    </row>
    <row r="663" ht="12.75">
      <c r="I663" s="18"/>
    </row>
    <row r="664" ht="12.75">
      <c r="I664" s="18"/>
    </row>
    <row r="665" ht="12.75">
      <c r="I665" s="18"/>
    </row>
    <row r="666" ht="12.75">
      <c r="I666" s="18"/>
    </row>
    <row r="667" ht="12.75">
      <c r="I667" s="18"/>
    </row>
    <row r="668" ht="12.75">
      <c r="I668" s="18"/>
    </row>
    <row r="669" ht="12.75">
      <c r="I669" s="18"/>
    </row>
    <row r="670" ht="12.75">
      <c r="I670" s="18"/>
    </row>
    <row r="671" ht="12.75">
      <c r="I671" s="18"/>
    </row>
    <row r="672" ht="12.75">
      <c r="I672" s="18"/>
    </row>
    <row r="673" ht="12.75">
      <c r="I673" s="18"/>
    </row>
    <row r="674" ht="12.75">
      <c r="I674" s="18"/>
    </row>
    <row r="675" ht="12.75">
      <c r="I675" s="18"/>
    </row>
    <row r="676" ht="12.75">
      <c r="I676" s="18"/>
    </row>
    <row r="677" ht="12.75">
      <c r="I677" s="18"/>
    </row>
    <row r="678" ht="12.75">
      <c r="I678" s="18"/>
    </row>
    <row r="679" ht="12.75">
      <c r="I679" s="18"/>
    </row>
    <row r="680" ht="12.75">
      <c r="I680" s="18"/>
    </row>
    <row r="681" ht="12.75">
      <c r="I681" s="18"/>
    </row>
    <row r="682" ht="12.75">
      <c r="I682" s="18"/>
    </row>
    <row r="683" ht="12.75">
      <c r="I683" s="18"/>
    </row>
    <row r="684" ht="12.75">
      <c r="I684" s="18"/>
    </row>
    <row r="685" ht="12.75">
      <c r="I685" s="18"/>
    </row>
    <row r="686" ht="12.75">
      <c r="I686" s="18"/>
    </row>
    <row r="687" ht="12.75">
      <c r="I687" s="18"/>
    </row>
    <row r="688" ht="12.75">
      <c r="I688" s="18"/>
    </row>
    <row r="689" ht="12.75">
      <c r="I689" s="18"/>
    </row>
    <row r="690" ht="12.75">
      <c r="I690" s="18"/>
    </row>
    <row r="691" ht="12.75">
      <c r="I691" s="18"/>
    </row>
    <row r="692" ht="12.75">
      <c r="I692" s="18"/>
    </row>
    <row r="693" ht="12.75">
      <c r="I693" s="18"/>
    </row>
    <row r="694" ht="12.75">
      <c r="I694" s="18"/>
    </row>
    <row r="695" ht="12.75">
      <c r="I695" s="18"/>
    </row>
    <row r="696" ht="12.75">
      <c r="I696" s="18"/>
    </row>
    <row r="697" ht="12.75">
      <c r="I697" s="18"/>
    </row>
    <row r="698" ht="12.75">
      <c r="I698" s="18"/>
    </row>
    <row r="699" ht="12.75">
      <c r="I699" s="18"/>
    </row>
    <row r="700" ht="12.75">
      <c r="I700" s="18"/>
    </row>
    <row r="701" ht="12.75">
      <c r="I701" s="18"/>
    </row>
    <row r="702" ht="12.75">
      <c r="I702" s="18"/>
    </row>
    <row r="703" ht="12.75">
      <c r="I703" s="18"/>
    </row>
    <row r="704" ht="12.75">
      <c r="I704" s="18"/>
    </row>
    <row r="705" ht="12.75">
      <c r="I705" s="18"/>
    </row>
    <row r="706" ht="12.75">
      <c r="I706" s="18"/>
    </row>
    <row r="707" ht="12.75">
      <c r="I707" s="18"/>
    </row>
    <row r="708" ht="12.75">
      <c r="I708" s="18"/>
    </row>
    <row r="709" ht="12.75">
      <c r="I709" s="18"/>
    </row>
    <row r="710" ht="12.75">
      <c r="I710" s="18"/>
    </row>
    <row r="711" ht="12.75">
      <c r="I711" s="18"/>
    </row>
    <row r="712" ht="12.75">
      <c r="I712" s="18"/>
    </row>
    <row r="713" ht="12.75">
      <c r="I713" s="18"/>
    </row>
    <row r="714" ht="12.75">
      <c r="I714" s="18"/>
    </row>
    <row r="715" ht="12.75">
      <c r="I715" s="18"/>
    </row>
    <row r="716" ht="12.75">
      <c r="I716" s="18"/>
    </row>
    <row r="717" ht="12.75">
      <c r="I717" s="18"/>
    </row>
    <row r="718" ht="12.75">
      <c r="I718" s="18"/>
    </row>
    <row r="719" ht="12.75">
      <c r="I719" s="18"/>
    </row>
    <row r="720" ht="12.75">
      <c r="I720" s="18"/>
    </row>
    <row r="721" ht="12.75">
      <c r="I721" s="18"/>
    </row>
    <row r="722" ht="12.75">
      <c r="I722" s="18"/>
    </row>
    <row r="723" ht="12.75">
      <c r="I723" s="18"/>
    </row>
    <row r="724" ht="12.75">
      <c r="I724" s="18"/>
    </row>
    <row r="725" ht="12.75">
      <c r="I725" s="18"/>
    </row>
    <row r="726" ht="12.75">
      <c r="I726" s="18"/>
    </row>
    <row r="727" ht="12.75">
      <c r="I727" s="18"/>
    </row>
    <row r="728" ht="12.75">
      <c r="I728" s="18"/>
    </row>
    <row r="729" ht="12.75">
      <c r="I729" s="18"/>
    </row>
    <row r="730" ht="12.75">
      <c r="I730" s="18"/>
    </row>
    <row r="731" ht="12.75">
      <c r="I731" s="18"/>
    </row>
    <row r="732" ht="12.75">
      <c r="I732" s="18"/>
    </row>
    <row r="733" ht="12.75">
      <c r="I733" s="18"/>
    </row>
    <row r="734" ht="12.75">
      <c r="I734" s="18"/>
    </row>
    <row r="735" ht="12.75">
      <c r="I735" s="18"/>
    </row>
    <row r="736" ht="12.75">
      <c r="I736" s="18"/>
    </row>
    <row r="737" ht="12.75">
      <c r="I737" s="18"/>
    </row>
    <row r="738" ht="12.75">
      <c r="I738" s="18"/>
    </row>
    <row r="739" ht="12.75">
      <c r="I739" s="18"/>
    </row>
    <row r="740" ht="12.75">
      <c r="I740" s="18"/>
    </row>
    <row r="741" ht="12.75">
      <c r="I741" s="18"/>
    </row>
    <row r="742" ht="12.75">
      <c r="I742" s="18"/>
    </row>
    <row r="743" ht="12.75">
      <c r="I743" s="18"/>
    </row>
    <row r="744" ht="12.75">
      <c r="I744" s="18"/>
    </row>
    <row r="745" ht="12.75">
      <c r="I745" s="18"/>
    </row>
    <row r="746" ht="12.75">
      <c r="I746" s="18"/>
    </row>
    <row r="747" ht="12.75">
      <c r="I747" s="18"/>
    </row>
    <row r="748" ht="12.75">
      <c r="I748" s="18"/>
    </row>
    <row r="749" ht="12.75">
      <c r="I749" s="18"/>
    </row>
    <row r="750" ht="12.75">
      <c r="I750" s="18"/>
    </row>
    <row r="751" ht="12.75">
      <c r="I751" s="18"/>
    </row>
    <row r="752" ht="12.75">
      <c r="I752" s="18"/>
    </row>
    <row r="753" ht="12.75">
      <c r="I753" s="18"/>
    </row>
    <row r="754" ht="12.75">
      <c r="I754" s="18"/>
    </row>
    <row r="755" ht="12.75">
      <c r="I755" s="18"/>
    </row>
    <row r="756" ht="12.75">
      <c r="I756" s="18"/>
    </row>
    <row r="757" ht="12.75">
      <c r="I757" s="18"/>
    </row>
    <row r="758" ht="12.75">
      <c r="I758" s="18"/>
    </row>
    <row r="759" ht="12.75">
      <c r="I759" s="18"/>
    </row>
    <row r="760" ht="12.75">
      <c r="I760" s="18"/>
    </row>
    <row r="761" ht="12.75">
      <c r="I761" s="18"/>
    </row>
    <row r="762" ht="12.75">
      <c r="I762" s="18"/>
    </row>
    <row r="763" ht="12.75">
      <c r="I763" s="18"/>
    </row>
    <row r="764" ht="12.75">
      <c r="I764" s="18"/>
    </row>
    <row r="765" ht="12.75">
      <c r="I765" s="18"/>
    </row>
    <row r="766" ht="12.75">
      <c r="I766" s="18"/>
    </row>
    <row r="767" ht="12.75">
      <c r="I767" s="18"/>
    </row>
    <row r="768" ht="12.75">
      <c r="I768" s="18"/>
    </row>
    <row r="769" ht="12.75">
      <c r="I769" s="18"/>
    </row>
    <row r="770" ht="12.75">
      <c r="I770" s="18"/>
    </row>
    <row r="771" ht="12.75">
      <c r="I771" s="18"/>
    </row>
    <row r="772" ht="12.75">
      <c r="I772" s="18"/>
    </row>
    <row r="773" ht="12.75">
      <c r="I773" s="18"/>
    </row>
    <row r="774" ht="12.75">
      <c r="I774" s="18"/>
    </row>
    <row r="775" ht="12.75">
      <c r="I775" s="18"/>
    </row>
    <row r="776" ht="12.75">
      <c r="I776" s="18"/>
    </row>
    <row r="777" ht="12.75">
      <c r="I777" s="18"/>
    </row>
    <row r="778" ht="12.75">
      <c r="I778" s="18"/>
    </row>
    <row r="779" ht="12.75">
      <c r="I779" s="18"/>
    </row>
    <row r="780" ht="12.75">
      <c r="I780" s="18"/>
    </row>
    <row r="781" ht="12.75">
      <c r="I781" s="18"/>
    </row>
    <row r="782" ht="12.75">
      <c r="I782" s="18"/>
    </row>
    <row r="783" ht="12.75">
      <c r="I783" s="18"/>
    </row>
    <row r="784" ht="12.75">
      <c r="I784" s="18"/>
    </row>
    <row r="785" ht="12.75">
      <c r="I785" s="18"/>
    </row>
    <row r="786" ht="12.75">
      <c r="I786" s="18"/>
    </row>
    <row r="787" ht="12.75">
      <c r="I787" s="18"/>
    </row>
    <row r="788" ht="12.75">
      <c r="I788" s="18"/>
    </row>
    <row r="789" ht="12.75">
      <c r="I789" s="18"/>
    </row>
    <row r="790" ht="12.75">
      <c r="I790" s="18"/>
    </row>
    <row r="791" ht="12.75">
      <c r="I791" s="18"/>
    </row>
    <row r="792" ht="12.75">
      <c r="I792" s="18"/>
    </row>
    <row r="793" ht="12.75">
      <c r="I793" s="18"/>
    </row>
    <row r="794" ht="12.75">
      <c r="I794" s="18"/>
    </row>
    <row r="795" ht="12.75">
      <c r="I795" s="18"/>
    </row>
    <row r="796" ht="12.75">
      <c r="I796" s="18"/>
    </row>
    <row r="797" ht="12.75">
      <c r="I797" s="18"/>
    </row>
    <row r="798" ht="12.75">
      <c r="I798" s="18"/>
    </row>
    <row r="799" ht="12.75">
      <c r="I799" s="18"/>
    </row>
    <row r="800" ht="12.75">
      <c r="I800" s="18"/>
    </row>
    <row r="801" ht="12.75">
      <c r="I801" s="18"/>
    </row>
    <row r="802" ht="12.75">
      <c r="I802" s="18"/>
    </row>
    <row r="803" ht="12.75">
      <c r="I803" s="18"/>
    </row>
    <row r="804" ht="12.75">
      <c r="I804" s="18"/>
    </row>
    <row r="805" ht="12.75">
      <c r="I805" s="18"/>
    </row>
    <row r="806" ht="12.75">
      <c r="I806" s="18"/>
    </row>
    <row r="807" ht="12.75">
      <c r="I807" s="18"/>
    </row>
    <row r="808" ht="12.75">
      <c r="I808" s="18"/>
    </row>
    <row r="809" ht="12.75">
      <c r="I809" s="18"/>
    </row>
    <row r="810" ht="12.75">
      <c r="I810" s="18"/>
    </row>
    <row r="811" ht="12.75">
      <c r="I811" s="18"/>
    </row>
    <row r="812" ht="12.75">
      <c r="I812" s="18"/>
    </row>
    <row r="813" ht="12.75">
      <c r="I813" s="18"/>
    </row>
    <row r="814" ht="12.75">
      <c r="I814" s="18"/>
    </row>
    <row r="815" ht="12.75">
      <c r="I815" s="18"/>
    </row>
    <row r="816" ht="12.75">
      <c r="I816" s="18"/>
    </row>
    <row r="817" ht="12.75">
      <c r="I817" s="18"/>
    </row>
    <row r="818" ht="12.75">
      <c r="I818" s="18"/>
    </row>
    <row r="819" ht="12.75">
      <c r="I819" s="18"/>
    </row>
    <row r="820" ht="12.75">
      <c r="I820" s="18"/>
    </row>
    <row r="821" ht="12.75">
      <c r="I821" s="18"/>
    </row>
    <row r="822" ht="12.75">
      <c r="I822" s="18"/>
    </row>
    <row r="823" ht="12.75">
      <c r="I823" s="18"/>
    </row>
    <row r="824" ht="12.75">
      <c r="I824" s="18"/>
    </row>
    <row r="825" ht="12.75">
      <c r="I825" s="18"/>
    </row>
    <row r="826" ht="12.75">
      <c r="I826" s="18"/>
    </row>
    <row r="827" ht="12.75">
      <c r="I827" s="18"/>
    </row>
    <row r="828" ht="12.75">
      <c r="I828" s="18"/>
    </row>
    <row r="829" ht="12.75">
      <c r="I829" s="18"/>
    </row>
    <row r="830" ht="12.75">
      <c r="I830" s="18"/>
    </row>
    <row r="831" ht="12.75">
      <c r="I831" s="18"/>
    </row>
    <row r="832" ht="12.75">
      <c r="I832" s="18"/>
    </row>
    <row r="833" ht="12.75">
      <c r="I833" s="18"/>
    </row>
    <row r="834" ht="12.75">
      <c r="I834" s="18"/>
    </row>
    <row r="835" ht="12.75">
      <c r="I835" s="18"/>
    </row>
    <row r="836" ht="12.75">
      <c r="I836" s="18"/>
    </row>
    <row r="837" ht="12.75">
      <c r="I837" s="18"/>
    </row>
    <row r="838" ht="12.75">
      <c r="I838" s="18"/>
    </row>
    <row r="839" ht="12.75">
      <c r="I839" s="18"/>
    </row>
    <row r="840" ht="12.75">
      <c r="I840" s="18"/>
    </row>
    <row r="841" ht="12.75">
      <c r="I841" s="18"/>
    </row>
    <row r="842" ht="12.75">
      <c r="I842" s="18"/>
    </row>
    <row r="843" ht="12.75">
      <c r="I843" s="18"/>
    </row>
    <row r="844" ht="12.75">
      <c r="I844" s="18"/>
    </row>
    <row r="845" ht="12.75">
      <c r="I845" s="18"/>
    </row>
    <row r="846" ht="12.75">
      <c r="I846" s="18"/>
    </row>
    <row r="847" ht="12.75">
      <c r="I847" s="18"/>
    </row>
    <row r="848" ht="12.75">
      <c r="I848" s="18"/>
    </row>
    <row r="849" ht="12.75">
      <c r="I849" s="18"/>
    </row>
    <row r="850" ht="12.75">
      <c r="I850" s="18"/>
    </row>
    <row r="851" ht="12.75">
      <c r="I851" s="18"/>
    </row>
    <row r="852" ht="12.75">
      <c r="I852" s="18"/>
    </row>
    <row r="853" ht="12.75">
      <c r="I853" s="18"/>
    </row>
    <row r="854" ht="12.75">
      <c r="I854" s="18"/>
    </row>
    <row r="855" ht="12.75">
      <c r="I855" s="18"/>
    </row>
    <row r="856" ht="12.75">
      <c r="I856" s="18"/>
    </row>
    <row r="857" ht="12.75">
      <c r="I857" s="18"/>
    </row>
    <row r="858" ht="12.75">
      <c r="I858" s="18"/>
    </row>
    <row r="859" ht="12.75">
      <c r="I859" s="18"/>
    </row>
    <row r="860" ht="12.75">
      <c r="I860" s="18"/>
    </row>
    <row r="861" ht="12.75">
      <c r="I861" s="18"/>
    </row>
    <row r="862" ht="12.75">
      <c r="I862" s="18"/>
    </row>
    <row r="863" ht="12.75">
      <c r="I863" s="18"/>
    </row>
    <row r="864" ht="12.75">
      <c r="I864" s="18"/>
    </row>
    <row r="865" ht="12.75">
      <c r="I865" s="18"/>
    </row>
    <row r="866" ht="12.75">
      <c r="I866" s="18"/>
    </row>
    <row r="867" ht="12.75">
      <c r="I867" s="18"/>
    </row>
    <row r="868" ht="12.75">
      <c r="I868" s="18"/>
    </row>
    <row r="869" ht="12.75">
      <c r="I869" s="18"/>
    </row>
    <row r="870" ht="12.75">
      <c r="I870" s="18"/>
    </row>
    <row r="871" ht="12.75">
      <c r="I871" s="18"/>
    </row>
    <row r="872" ht="12.75">
      <c r="I872" s="18"/>
    </row>
    <row r="873" ht="12.75">
      <c r="I873" s="18"/>
    </row>
    <row r="874" ht="12.75">
      <c r="I874" s="18"/>
    </row>
    <row r="875" ht="12.75">
      <c r="I875" s="18"/>
    </row>
    <row r="876" ht="12.75">
      <c r="I876" s="18"/>
    </row>
    <row r="877" ht="12.75">
      <c r="I877" s="18"/>
    </row>
    <row r="878" ht="12.75">
      <c r="I878" s="18"/>
    </row>
    <row r="879" ht="12.75">
      <c r="I879" s="18"/>
    </row>
    <row r="880" ht="12.75">
      <c r="I880" s="18"/>
    </row>
    <row r="881" ht="12.75">
      <c r="I881" s="18"/>
    </row>
    <row r="882" ht="12.75">
      <c r="I882" s="18"/>
    </row>
    <row r="883" ht="12.75">
      <c r="I883" s="18"/>
    </row>
    <row r="884" ht="12.75">
      <c r="I884" s="18"/>
    </row>
    <row r="885" ht="12.75">
      <c r="I885" s="18"/>
    </row>
    <row r="886" ht="12.75">
      <c r="I886" s="18"/>
    </row>
    <row r="887" ht="12.75">
      <c r="I887" s="18"/>
    </row>
    <row r="888" ht="12.75">
      <c r="I888" s="18"/>
    </row>
    <row r="889" ht="12.75">
      <c r="I889" s="18"/>
    </row>
    <row r="890" ht="12.75">
      <c r="I890" s="18"/>
    </row>
    <row r="891" ht="12.75">
      <c r="I891" s="18"/>
    </row>
    <row r="892" ht="12.75">
      <c r="I892" s="18"/>
    </row>
    <row r="893" ht="12.75">
      <c r="I893" s="18"/>
    </row>
    <row r="894" ht="12.75">
      <c r="I894" s="18"/>
    </row>
    <row r="895" ht="12.75">
      <c r="I895" s="18"/>
    </row>
    <row r="896" ht="12.75">
      <c r="I896" s="18"/>
    </row>
    <row r="897" ht="12.75">
      <c r="I897" s="18"/>
    </row>
    <row r="898" ht="12.75">
      <c r="I898" s="18"/>
    </row>
    <row r="899" ht="12.75">
      <c r="I899" s="18"/>
    </row>
    <row r="900" ht="12.75">
      <c r="I900" s="18"/>
    </row>
    <row r="901" ht="12.75">
      <c r="I901" s="18"/>
    </row>
    <row r="902" ht="12.75">
      <c r="I902" s="18"/>
    </row>
    <row r="903" ht="12.75">
      <c r="I903" s="18"/>
    </row>
    <row r="904" ht="12.75">
      <c r="I904" s="18"/>
    </row>
    <row r="905" ht="12.75">
      <c r="I905" s="18"/>
    </row>
    <row r="906" ht="12.75">
      <c r="I906" s="18"/>
    </row>
    <row r="907" ht="12.75">
      <c r="I907" s="18"/>
    </row>
    <row r="908" ht="12.75">
      <c r="I908" s="18"/>
    </row>
    <row r="909" ht="12.75">
      <c r="I909" s="18"/>
    </row>
    <row r="910" ht="12.75">
      <c r="I910" s="18"/>
    </row>
    <row r="911" ht="12.75">
      <c r="I911" s="18"/>
    </row>
    <row r="912" ht="12.75">
      <c r="I912" s="18"/>
    </row>
    <row r="913" ht="12.75">
      <c r="I913" s="18"/>
    </row>
    <row r="914" ht="12.75">
      <c r="I914" s="18"/>
    </row>
    <row r="915" ht="12.75">
      <c r="I915" s="18"/>
    </row>
    <row r="916" ht="12.75">
      <c r="I916" s="18"/>
    </row>
    <row r="917" ht="12.75">
      <c r="I917" s="18"/>
    </row>
    <row r="918" ht="12.75">
      <c r="I918" s="18"/>
    </row>
    <row r="919" ht="12.75">
      <c r="I919" s="18"/>
    </row>
    <row r="920" ht="12.75">
      <c r="I920" s="18"/>
    </row>
    <row r="921" ht="12.75">
      <c r="I921" s="18"/>
    </row>
    <row r="922" ht="12.75">
      <c r="I922" s="18"/>
    </row>
    <row r="923" ht="12.75">
      <c r="I923" s="18"/>
    </row>
    <row r="924" ht="12.75">
      <c r="I924" s="18"/>
    </row>
    <row r="925" ht="12.75">
      <c r="I925" s="18"/>
    </row>
    <row r="926" ht="12.75">
      <c r="I926" s="18"/>
    </row>
    <row r="927" ht="12.75">
      <c r="I927" s="18"/>
    </row>
    <row r="928" ht="12.75">
      <c r="I928" s="18"/>
    </row>
    <row r="929" ht="12.75">
      <c r="I929" s="18"/>
    </row>
    <row r="930" ht="12.75">
      <c r="I930" s="18"/>
    </row>
    <row r="931" ht="12.75">
      <c r="I931" s="18"/>
    </row>
    <row r="932" ht="12.75">
      <c r="I932" s="18"/>
    </row>
    <row r="933" ht="12.75">
      <c r="I933" s="18"/>
    </row>
    <row r="934" ht="12.75">
      <c r="I934" s="18"/>
    </row>
    <row r="935" ht="12.75">
      <c r="I935" s="18"/>
    </row>
    <row r="936" ht="12.75">
      <c r="I936" s="18"/>
    </row>
    <row r="937" ht="12.75">
      <c r="I937" s="18"/>
    </row>
    <row r="938" ht="12.75">
      <c r="I938" s="18"/>
    </row>
    <row r="939" ht="12.75">
      <c r="I939" s="18"/>
    </row>
    <row r="940" ht="12.75">
      <c r="I940" s="18"/>
    </row>
    <row r="941" ht="12.75">
      <c r="I941" s="18"/>
    </row>
    <row r="942" ht="12.75">
      <c r="I942" s="18"/>
    </row>
    <row r="943" ht="12.75">
      <c r="I943" s="18"/>
    </row>
    <row r="944" ht="12.75">
      <c r="I944" s="18"/>
    </row>
    <row r="945" ht="12.75">
      <c r="I945" s="18"/>
    </row>
    <row r="946" ht="12.75">
      <c r="I946" s="18"/>
    </row>
    <row r="947" ht="12.75">
      <c r="I947" s="18"/>
    </row>
    <row r="948" ht="12.75">
      <c r="I948" s="18"/>
    </row>
    <row r="949" ht="12.75">
      <c r="I949" s="18"/>
    </row>
    <row r="950" ht="12.75">
      <c r="I950" s="18"/>
    </row>
    <row r="951" ht="12.75">
      <c r="I951" s="18"/>
    </row>
    <row r="952" ht="12.75">
      <c r="I952" s="18"/>
    </row>
    <row r="953" ht="12.75">
      <c r="I953" s="18"/>
    </row>
    <row r="954" ht="12.75">
      <c r="I954" s="18"/>
    </row>
    <row r="955" ht="12.75">
      <c r="I955" s="18"/>
    </row>
    <row r="956" ht="12.75">
      <c r="I956" s="18"/>
    </row>
    <row r="957" ht="12.75">
      <c r="I957" s="18"/>
    </row>
    <row r="958" ht="12.75">
      <c r="I958" s="18"/>
    </row>
    <row r="959" ht="12.75">
      <c r="I959" s="18"/>
    </row>
    <row r="960" ht="12.75">
      <c r="I960" s="18"/>
    </row>
    <row r="961" ht="12.75">
      <c r="I961" s="18"/>
    </row>
    <row r="962" ht="12.75">
      <c r="I962" s="18"/>
    </row>
    <row r="963" ht="12.75">
      <c r="I963" s="18"/>
    </row>
    <row r="964" ht="12.75">
      <c r="I964" s="18"/>
    </row>
    <row r="965" ht="12.75">
      <c r="I965" s="18"/>
    </row>
    <row r="966" ht="12.75">
      <c r="I966" s="18"/>
    </row>
    <row r="967" ht="12.75">
      <c r="I967" s="18"/>
    </row>
    <row r="968" ht="12.75">
      <c r="I968" s="18"/>
    </row>
    <row r="969" ht="12.75">
      <c r="I969" s="18"/>
    </row>
    <row r="970" ht="12.75">
      <c r="I970" s="18"/>
    </row>
    <row r="971" ht="12.75">
      <c r="I971" s="18"/>
    </row>
    <row r="972" ht="12.75">
      <c r="I972" s="18"/>
    </row>
    <row r="973" ht="12.75">
      <c r="I973" s="18"/>
    </row>
    <row r="974" ht="12.75">
      <c r="I974" s="18"/>
    </row>
    <row r="975" ht="12.75">
      <c r="I975" s="18"/>
    </row>
    <row r="976" ht="12.75">
      <c r="I976" s="18"/>
    </row>
    <row r="977" ht="12.75">
      <c r="I977" s="18"/>
    </row>
    <row r="978" ht="12.75">
      <c r="I978" s="18"/>
    </row>
    <row r="979" ht="12.75">
      <c r="I979" s="18"/>
    </row>
    <row r="980" ht="12.75">
      <c r="I980" s="18"/>
    </row>
    <row r="981" ht="12.75">
      <c r="I981" s="18"/>
    </row>
    <row r="982" ht="12.75">
      <c r="I982" s="18"/>
    </row>
    <row r="983" ht="12.75">
      <c r="I983" s="18"/>
    </row>
    <row r="984" ht="12.75">
      <c r="I984" s="18"/>
    </row>
    <row r="985" ht="12.75">
      <c r="I985" s="18"/>
    </row>
    <row r="986" ht="12.75">
      <c r="I986" s="18"/>
    </row>
    <row r="987" ht="12.75">
      <c r="I987" s="18"/>
    </row>
    <row r="988" ht="12.75">
      <c r="I988" s="18"/>
    </row>
    <row r="989" ht="12.75">
      <c r="I989" s="18"/>
    </row>
    <row r="990" ht="12.75">
      <c r="I990" s="18"/>
    </row>
    <row r="991" ht="12.75">
      <c r="I991" s="18"/>
    </row>
    <row r="992" ht="12.75">
      <c r="I992" s="18"/>
    </row>
    <row r="993" ht="12.75">
      <c r="I993" s="18"/>
    </row>
    <row r="994" ht="12.75">
      <c r="I994" s="18"/>
    </row>
    <row r="995" ht="12.75">
      <c r="I995" s="18"/>
    </row>
    <row r="996" ht="12.75">
      <c r="I996" s="18"/>
    </row>
    <row r="997" ht="12.75">
      <c r="I997" s="18"/>
    </row>
    <row r="998" ht="12.75">
      <c r="I998" s="18"/>
    </row>
    <row r="999" ht="12.75">
      <c r="I999" s="18"/>
    </row>
    <row r="1000" ht="12.75">
      <c r="I1000" s="18"/>
    </row>
    <row r="1001" ht="12.75">
      <c r="I1001" s="18"/>
    </row>
    <row r="1002" ht="12.75">
      <c r="I1002" s="18"/>
    </row>
    <row r="1003" ht="12.75">
      <c r="I1003" s="18"/>
    </row>
    <row r="1004" ht="12.75">
      <c r="I1004" s="18"/>
    </row>
    <row r="1005" ht="12.75">
      <c r="I1005" s="18"/>
    </row>
    <row r="1006" ht="12.75">
      <c r="I1006" s="18"/>
    </row>
    <row r="1007" ht="12.75">
      <c r="I1007" s="18"/>
    </row>
    <row r="1008" ht="12.75">
      <c r="I1008" s="18"/>
    </row>
    <row r="1009" ht="12.75">
      <c r="I1009" s="18"/>
    </row>
    <row r="1010" ht="12.75">
      <c r="I1010" s="18"/>
    </row>
    <row r="1011" ht="12.75">
      <c r="I1011" s="18"/>
    </row>
    <row r="1012" ht="12.75">
      <c r="I1012" s="18"/>
    </row>
    <row r="1013" ht="12.75">
      <c r="I1013" s="18"/>
    </row>
    <row r="1014" ht="12.75">
      <c r="I1014" s="18"/>
    </row>
    <row r="1015" ht="12.75">
      <c r="I1015" s="18"/>
    </row>
    <row r="1016" ht="12.75">
      <c r="I1016" s="18"/>
    </row>
    <row r="1017" ht="12.75">
      <c r="I1017" s="18"/>
    </row>
    <row r="1018" ht="12.75">
      <c r="I1018" s="18"/>
    </row>
    <row r="1019" ht="12.75">
      <c r="I1019" s="18"/>
    </row>
    <row r="1020" ht="12.75">
      <c r="I1020" s="18"/>
    </row>
    <row r="1021" ht="12.75">
      <c r="I1021" s="18"/>
    </row>
    <row r="1022" ht="12.75">
      <c r="I1022" s="18"/>
    </row>
    <row r="1023" ht="12.75">
      <c r="I1023" s="18"/>
    </row>
    <row r="1024" ht="12.75">
      <c r="I1024" s="18"/>
    </row>
    <row r="1025" ht="12.75">
      <c r="I1025" s="18"/>
    </row>
    <row r="1026" ht="12.75">
      <c r="I1026" s="18"/>
    </row>
    <row r="1027" ht="12.75">
      <c r="I1027" s="18"/>
    </row>
    <row r="1028" ht="12.75">
      <c r="I1028" s="18"/>
    </row>
    <row r="1029" ht="12.75">
      <c r="I1029" s="18"/>
    </row>
    <row r="1030" ht="12.75">
      <c r="I1030" s="18"/>
    </row>
    <row r="1031" ht="12.75">
      <c r="I1031" s="18"/>
    </row>
    <row r="1032" ht="12.75">
      <c r="I1032" s="18"/>
    </row>
    <row r="1033" ht="12.75">
      <c r="I1033" s="18"/>
    </row>
    <row r="1034" ht="12.75">
      <c r="I1034" s="18"/>
    </row>
    <row r="1035" ht="12.75">
      <c r="I1035" s="18"/>
    </row>
    <row r="1036" ht="12.75">
      <c r="I1036" s="18"/>
    </row>
    <row r="1037" ht="12.75">
      <c r="I1037" s="18"/>
    </row>
    <row r="1038" ht="12.75">
      <c r="I1038" s="18"/>
    </row>
    <row r="1039" ht="12.75">
      <c r="I1039" s="18"/>
    </row>
    <row r="1040" ht="12.75">
      <c r="I1040" s="18"/>
    </row>
    <row r="1041" ht="12.75">
      <c r="I1041" s="18"/>
    </row>
    <row r="1042" ht="12.75">
      <c r="I1042" s="18"/>
    </row>
    <row r="1043" ht="12.75">
      <c r="I1043" s="18"/>
    </row>
    <row r="1044" ht="12.75">
      <c r="I1044" s="18"/>
    </row>
    <row r="1045" ht="12.75">
      <c r="I1045" s="18"/>
    </row>
    <row r="1046" ht="12.75">
      <c r="I1046" s="18"/>
    </row>
    <row r="1047" ht="12.75">
      <c r="I1047" s="18"/>
    </row>
    <row r="1048" ht="12.75">
      <c r="I1048" s="18"/>
    </row>
    <row r="1049" ht="12.75">
      <c r="I1049" s="18"/>
    </row>
    <row r="1050" ht="12.75">
      <c r="I1050" s="18"/>
    </row>
    <row r="1051" ht="12.75">
      <c r="I1051" s="18"/>
    </row>
    <row r="1052" ht="12.75">
      <c r="I1052" s="18"/>
    </row>
    <row r="1053" ht="12.75">
      <c r="I1053" s="18"/>
    </row>
    <row r="1054" ht="12.75">
      <c r="I1054" s="18"/>
    </row>
    <row r="1055" ht="12.75">
      <c r="I1055" s="18"/>
    </row>
    <row r="1056" ht="12.75">
      <c r="I1056" s="18"/>
    </row>
    <row r="1057" ht="12.75">
      <c r="I1057" s="18"/>
    </row>
    <row r="1058" ht="12.75">
      <c r="I1058" s="18"/>
    </row>
    <row r="1059" ht="12.75">
      <c r="I1059" s="18"/>
    </row>
    <row r="1060" ht="12.75">
      <c r="I1060" s="18"/>
    </row>
    <row r="1061" ht="12.75">
      <c r="I1061" s="18"/>
    </row>
    <row r="1062" ht="12.75">
      <c r="I1062" s="18"/>
    </row>
    <row r="1063" ht="12.75">
      <c r="I1063" s="18"/>
    </row>
    <row r="1064" ht="12.75">
      <c r="I1064" s="18"/>
    </row>
    <row r="1065" ht="12.75">
      <c r="I1065" s="18"/>
    </row>
    <row r="1066" ht="12.75">
      <c r="I1066" s="18"/>
    </row>
    <row r="1067" ht="12.75">
      <c r="I1067" s="18"/>
    </row>
    <row r="1068" ht="12.75">
      <c r="I1068" s="18"/>
    </row>
    <row r="1069" ht="12.75">
      <c r="I1069" s="18"/>
    </row>
    <row r="1070" ht="12.75">
      <c r="I1070" s="18"/>
    </row>
    <row r="1071" ht="12.75">
      <c r="I1071" s="18"/>
    </row>
    <row r="1072" ht="12.75">
      <c r="I1072" s="18"/>
    </row>
    <row r="1073" ht="12.75">
      <c r="I1073" s="18"/>
    </row>
    <row r="1074" ht="12.75">
      <c r="I1074" s="18"/>
    </row>
    <row r="1075" ht="12.75">
      <c r="I1075" s="18"/>
    </row>
    <row r="1076" ht="12.75">
      <c r="I1076" s="18"/>
    </row>
    <row r="1077" ht="12.75">
      <c r="I1077" s="18"/>
    </row>
    <row r="1078" ht="12.75">
      <c r="I1078" s="18"/>
    </row>
    <row r="1079" ht="12.75">
      <c r="I1079" s="18"/>
    </row>
    <row r="1080" ht="12.75">
      <c r="I1080" s="18"/>
    </row>
    <row r="1081" ht="12.75">
      <c r="I1081" s="18"/>
    </row>
    <row r="1082" ht="12.75">
      <c r="I1082" s="18"/>
    </row>
    <row r="1083" ht="12.75">
      <c r="I1083" s="18"/>
    </row>
    <row r="1084" ht="12.75">
      <c r="I1084" s="18"/>
    </row>
    <row r="1085" ht="12.75">
      <c r="I1085" s="18"/>
    </row>
    <row r="1086" ht="12.75">
      <c r="I1086" s="18"/>
    </row>
    <row r="1087" ht="12.75">
      <c r="I1087" s="18"/>
    </row>
    <row r="1088" ht="12.75">
      <c r="I1088" s="18"/>
    </row>
    <row r="1089" ht="12.75">
      <c r="I1089" s="18"/>
    </row>
    <row r="1090" ht="12.75">
      <c r="I1090" s="18"/>
    </row>
    <row r="1091" ht="12.75">
      <c r="I1091" s="18"/>
    </row>
    <row r="1092" ht="12.75">
      <c r="I1092" s="18"/>
    </row>
    <row r="1093" ht="12.75">
      <c r="I1093" s="18"/>
    </row>
    <row r="1094" ht="12.75">
      <c r="I1094" s="18"/>
    </row>
    <row r="1095" ht="12.75">
      <c r="I1095" s="18"/>
    </row>
    <row r="1096" ht="12.75">
      <c r="I1096" s="18"/>
    </row>
    <row r="1097" ht="12.75">
      <c r="I1097" s="18"/>
    </row>
    <row r="1098" ht="12.75">
      <c r="I1098" s="18"/>
    </row>
    <row r="1099" ht="12.75">
      <c r="I1099" s="18"/>
    </row>
    <row r="1100" ht="12.75">
      <c r="I1100" s="18"/>
    </row>
    <row r="1101" ht="12.75">
      <c r="I1101" s="18"/>
    </row>
    <row r="1102" ht="12.75">
      <c r="I1102" s="18"/>
    </row>
    <row r="1103" ht="12.75">
      <c r="I1103" s="18"/>
    </row>
    <row r="1104" ht="12.75">
      <c r="I1104" s="18"/>
    </row>
    <row r="1105" ht="12.75">
      <c r="I1105" s="18"/>
    </row>
    <row r="1106" ht="12.75">
      <c r="I1106" s="18"/>
    </row>
    <row r="1107" ht="12.75">
      <c r="I1107" s="18"/>
    </row>
    <row r="1108" ht="12.75">
      <c r="I1108" s="18"/>
    </row>
    <row r="1109" ht="12.75">
      <c r="I1109" s="18"/>
    </row>
    <row r="1110" ht="12.75">
      <c r="I1110" s="18"/>
    </row>
    <row r="1111" ht="12.75">
      <c r="I1111" s="18"/>
    </row>
    <row r="1112" ht="12.75">
      <c r="I1112" s="18"/>
    </row>
    <row r="1113" ht="12.75">
      <c r="I1113" s="18"/>
    </row>
    <row r="1114" ht="12.75">
      <c r="I1114" s="18"/>
    </row>
    <row r="1115" ht="12.75">
      <c r="I1115" s="18"/>
    </row>
    <row r="1116" ht="12.75">
      <c r="I1116" s="18"/>
    </row>
    <row r="1117" ht="12.75">
      <c r="I1117" s="18"/>
    </row>
    <row r="1118" ht="12.75">
      <c r="I1118" s="18"/>
    </row>
    <row r="1119" ht="12.75">
      <c r="I1119" s="18"/>
    </row>
    <row r="1120" ht="12.75">
      <c r="I1120" s="18"/>
    </row>
    <row r="1121" ht="12.75">
      <c r="I1121" s="18"/>
    </row>
    <row r="1122" ht="12.75">
      <c r="I1122" s="18"/>
    </row>
    <row r="1123" ht="12.75">
      <c r="I1123" s="18"/>
    </row>
    <row r="1124" ht="12.75">
      <c r="I1124" s="18"/>
    </row>
    <row r="1125" ht="12.75">
      <c r="I1125" s="18"/>
    </row>
    <row r="1126" ht="12.75">
      <c r="I1126" s="18"/>
    </row>
    <row r="1127" ht="12.75">
      <c r="I1127" s="18"/>
    </row>
    <row r="1128" ht="12.75">
      <c r="I1128" s="18"/>
    </row>
    <row r="1129" ht="12.75">
      <c r="I1129" s="18"/>
    </row>
    <row r="1130" ht="12.75">
      <c r="I1130" s="18"/>
    </row>
    <row r="1131" ht="12.75">
      <c r="I1131" s="18"/>
    </row>
    <row r="1132" ht="12.75">
      <c r="I1132" s="18"/>
    </row>
    <row r="1133" ht="12.75">
      <c r="I1133" s="18"/>
    </row>
    <row r="1134" ht="12.75">
      <c r="I1134" s="18"/>
    </row>
    <row r="1135" ht="12.75">
      <c r="I1135" s="18"/>
    </row>
    <row r="1136" ht="12.75">
      <c r="I1136" s="18"/>
    </row>
    <row r="1137" ht="12.75">
      <c r="I1137" s="18"/>
    </row>
    <row r="1138" ht="12.75">
      <c r="I1138" s="18"/>
    </row>
    <row r="1139" ht="12.75">
      <c r="I1139" s="18"/>
    </row>
    <row r="1140" ht="12.75">
      <c r="I1140" s="18"/>
    </row>
    <row r="1141" ht="12.75">
      <c r="I1141" s="18"/>
    </row>
    <row r="1142" ht="12.75">
      <c r="I1142" s="18"/>
    </row>
    <row r="1143" ht="12.75">
      <c r="I1143" s="18"/>
    </row>
    <row r="1144" ht="12.75">
      <c r="I1144" s="18"/>
    </row>
    <row r="1145" ht="12.75">
      <c r="I1145" s="18"/>
    </row>
    <row r="1146" ht="12.75">
      <c r="I1146" s="18"/>
    </row>
    <row r="1147" ht="12.75">
      <c r="I1147" s="18"/>
    </row>
    <row r="1148" ht="12.75">
      <c r="I1148" s="18"/>
    </row>
    <row r="1149" ht="12.75">
      <c r="I1149" s="18"/>
    </row>
    <row r="1150" ht="12.75">
      <c r="I1150" s="18"/>
    </row>
    <row r="1151" ht="12.75">
      <c r="I1151" s="18"/>
    </row>
    <row r="1152" ht="12.75">
      <c r="I1152" s="18"/>
    </row>
    <row r="1153" ht="12.75">
      <c r="I1153" s="18"/>
    </row>
    <row r="1154" ht="12.75">
      <c r="I1154" s="18"/>
    </row>
    <row r="1155" ht="12.75">
      <c r="I1155" s="18"/>
    </row>
    <row r="1156" ht="12.75">
      <c r="I1156" s="18"/>
    </row>
    <row r="1157" ht="12.75">
      <c r="I1157" s="18"/>
    </row>
    <row r="1158" ht="12.75">
      <c r="I1158" s="18"/>
    </row>
    <row r="1159" ht="12.75">
      <c r="I1159" s="18"/>
    </row>
    <row r="1160" ht="12.75">
      <c r="I1160" s="18"/>
    </row>
    <row r="1161" ht="12.75">
      <c r="I1161" s="18"/>
    </row>
    <row r="1162" ht="12.75">
      <c r="I1162" s="18"/>
    </row>
    <row r="1163" ht="12.75">
      <c r="I1163" s="18"/>
    </row>
    <row r="1164" ht="12.75">
      <c r="I1164" s="18"/>
    </row>
    <row r="1165" ht="12.75">
      <c r="I1165" s="18"/>
    </row>
    <row r="1166" ht="12.75">
      <c r="I1166" s="18"/>
    </row>
    <row r="1167" ht="12.75">
      <c r="I1167" s="18"/>
    </row>
    <row r="1168" ht="12.75">
      <c r="I1168" s="18"/>
    </row>
    <row r="1169" ht="12.75">
      <c r="I1169" s="18"/>
    </row>
    <row r="1170" ht="12.75">
      <c r="I1170" s="18"/>
    </row>
    <row r="1171" ht="12.75">
      <c r="I1171" s="18"/>
    </row>
    <row r="1172" ht="12.75">
      <c r="I1172" s="18"/>
    </row>
    <row r="1173" ht="12.75">
      <c r="I1173" s="18"/>
    </row>
    <row r="1174" ht="12.75">
      <c r="I1174" s="18"/>
    </row>
    <row r="1175" ht="12.75">
      <c r="I1175" s="18"/>
    </row>
    <row r="1176" ht="12.75">
      <c r="I1176" s="18"/>
    </row>
    <row r="1177" ht="12.75">
      <c r="I1177" s="18"/>
    </row>
    <row r="1178" ht="12.75">
      <c r="I1178" s="18"/>
    </row>
    <row r="1179" ht="12.75">
      <c r="I1179" s="18"/>
    </row>
    <row r="1180" ht="12.75">
      <c r="I1180" s="18"/>
    </row>
    <row r="1181" ht="12.75">
      <c r="I1181" s="18"/>
    </row>
    <row r="1182" ht="12.75">
      <c r="I1182" s="18"/>
    </row>
    <row r="1183" ht="12.75">
      <c r="I1183" s="18"/>
    </row>
    <row r="1184" ht="12.75">
      <c r="I1184" s="18"/>
    </row>
    <row r="1185" ht="12.75">
      <c r="I1185" s="18"/>
    </row>
    <row r="1186" ht="12.75">
      <c r="I1186" s="18"/>
    </row>
    <row r="1187" ht="12.75">
      <c r="I1187" s="18"/>
    </row>
    <row r="1188" ht="12.75">
      <c r="I1188" s="18"/>
    </row>
    <row r="1189" ht="12.75">
      <c r="I1189" s="18"/>
    </row>
    <row r="1190" ht="12.75">
      <c r="I1190" s="18"/>
    </row>
    <row r="1191" ht="12.75">
      <c r="I1191" s="18"/>
    </row>
    <row r="1192" ht="12.75">
      <c r="I1192" s="18"/>
    </row>
    <row r="1193" ht="12.75">
      <c r="I1193" s="18"/>
    </row>
    <row r="1194" ht="12.75">
      <c r="I1194" s="18"/>
    </row>
    <row r="1195" ht="12.75">
      <c r="I1195" s="18"/>
    </row>
    <row r="1196" ht="12.75">
      <c r="I1196" s="18"/>
    </row>
    <row r="1197" ht="12.75">
      <c r="I1197" s="18"/>
    </row>
    <row r="1198" ht="12.75">
      <c r="I1198" s="18"/>
    </row>
    <row r="1199" ht="12.75">
      <c r="I1199" s="18"/>
    </row>
    <row r="1200" ht="12.75">
      <c r="I1200" s="18"/>
    </row>
    <row r="1201" ht="12.75">
      <c r="I1201" s="18"/>
    </row>
    <row r="1202" ht="12.75">
      <c r="I1202" s="18"/>
    </row>
    <row r="1203" ht="12.75">
      <c r="I1203" s="18"/>
    </row>
    <row r="1204" ht="12.75">
      <c r="I1204" s="18"/>
    </row>
    <row r="1205" ht="12.75">
      <c r="I1205" s="18"/>
    </row>
    <row r="1206" ht="12.75">
      <c r="I1206" s="18"/>
    </row>
    <row r="1207" ht="12.75">
      <c r="I1207" s="18"/>
    </row>
    <row r="1208" ht="12.75">
      <c r="I1208" s="18"/>
    </row>
    <row r="1209" ht="12.75">
      <c r="I1209" s="18"/>
    </row>
    <row r="1210" ht="12.75">
      <c r="I1210" s="18"/>
    </row>
    <row r="1211" ht="12.75">
      <c r="I1211" s="18"/>
    </row>
    <row r="1212" ht="12.75">
      <c r="I1212" s="18"/>
    </row>
    <row r="1213" ht="12.75">
      <c r="I1213" s="18"/>
    </row>
    <row r="1214" ht="12.75">
      <c r="I1214" s="18"/>
    </row>
    <row r="1215" ht="12.75">
      <c r="I1215" s="18"/>
    </row>
    <row r="1216" ht="12.75">
      <c r="I1216" s="18"/>
    </row>
    <row r="1217" ht="12.75">
      <c r="I1217" s="18"/>
    </row>
    <row r="1218" ht="12.75">
      <c r="I1218" s="18"/>
    </row>
    <row r="1219" ht="12.75">
      <c r="I1219" s="18"/>
    </row>
    <row r="1220" ht="12.75">
      <c r="I1220" s="18"/>
    </row>
    <row r="1221" ht="12.75">
      <c r="I1221" s="18"/>
    </row>
    <row r="1222" ht="12.75">
      <c r="I1222" s="18"/>
    </row>
    <row r="1223" ht="12.75">
      <c r="I1223" s="18"/>
    </row>
    <row r="1224" ht="12.75">
      <c r="I1224" s="18"/>
    </row>
    <row r="1225" ht="12.75">
      <c r="I1225" s="18"/>
    </row>
    <row r="1226" ht="12.75">
      <c r="I1226" s="18"/>
    </row>
    <row r="1227" ht="12.75">
      <c r="I1227" s="18"/>
    </row>
    <row r="1228" ht="12.75">
      <c r="I1228" s="18"/>
    </row>
    <row r="1229" ht="12.75">
      <c r="I1229" s="18"/>
    </row>
    <row r="1230" ht="12.75">
      <c r="I1230" s="18"/>
    </row>
    <row r="1231" ht="12.75">
      <c r="I1231" s="18"/>
    </row>
    <row r="1232" ht="12.75">
      <c r="I1232" s="18"/>
    </row>
    <row r="1233" ht="12.75">
      <c r="I1233" s="18"/>
    </row>
    <row r="1234" ht="12.75">
      <c r="I1234" s="18"/>
    </row>
    <row r="1235" ht="12.75">
      <c r="I1235" s="18"/>
    </row>
    <row r="1236" ht="12.75">
      <c r="I1236" s="18"/>
    </row>
    <row r="1237" ht="12.75">
      <c r="I1237" s="18"/>
    </row>
    <row r="1238" ht="12.75">
      <c r="I1238" s="18"/>
    </row>
    <row r="1239" ht="12.75">
      <c r="I1239" s="18"/>
    </row>
    <row r="1240" ht="12.75">
      <c r="I1240" s="18"/>
    </row>
    <row r="1241" ht="12.75">
      <c r="I1241" s="18"/>
    </row>
    <row r="1242" ht="12.75">
      <c r="I1242" s="18"/>
    </row>
    <row r="1243" ht="12.75">
      <c r="I1243" s="18"/>
    </row>
    <row r="1244" ht="12.75">
      <c r="I1244" s="18"/>
    </row>
    <row r="1245" ht="12.75">
      <c r="I1245" s="18"/>
    </row>
    <row r="1246" ht="12.75">
      <c r="I1246" s="18"/>
    </row>
    <row r="1247" ht="12.75">
      <c r="I1247" s="18"/>
    </row>
    <row r="1248" ht="12.75">
      <c r="I1248" s="18"/>
    </row>
    <row r="1249" ht="12.75">
      <c r="I1249" s="18"/>
    </row>
    <row r="1250" ht="12.75">
      <c r="I1250" s="18"/>
    </row>
    <row r="1251" ht="12.75">
      <c r="I1251" s="18"/>
    </row>
    <row r="1252" ht="12.75">
      <c r="I1252" s="18"/>
    </row>
    <row r="1253" ht="12.75">
      <c r="I1253" s="18"/>
    </row>
    <row r="1254" ht="12.75">
      <c r="I1254" s="18"/>
    </row>
    <row r="1255" ht="12.75">
      <c r="I1255" s="18"/>
    </row>
    <row r="1256" ht="12.75">
      <c r="I1256" s="18"/>
    </row>
    <row r="1257" ht="12.75">
      <c r="I1257" s="18"/>
    </row>
    <row r="1258" ht="12.75">
      <c r="I1258" s="18"/>
    </row>
    <row r="1259" ht="12.75">
      <c r="I1259" s="18"/>
    </row>
    <row r="1260" ht="12.75">
      <c r="I1260" s="18"/>
    </row>
    <row r="1261" ht="12.75">
      <c r="I1261" s="18"/>
    </row>
    <row r="1262" ht="12.75">
      <c r="I1262" s="18"/>
    </row>
    <row r="1263" ht="12.75">
      <c r="I1263" s="18"/>
    </row>
    <row r="1264" ht="12.75">
      <c r="I1264" s="18"/>
    </row>
    <row r="1265" ht="12.75">
      <c r="I1265" s="18"/>
    </row>
    <row r="1266" ht="12.75">
      <c r="I1266" s="18"/>
    </row>
    <row r="1267" ht="12.75">
      <c r="I1267" s="18"/>
    </row>
    <row r="1268" ht="12.75">
      <c r="I1268" s="18"/>
    </row>
    <row r="1269" ht="12.75">
      <c r="I1269" s="18"/>
    </row>
    <row r="1270" ht="12.75">
      <c r="I1270" s="18"/>
    </row>
    <row r="1271" ht="12.75">
      <c r="I1271" s="18"/>
    </row>
    <row r="1272" ht="12.75">
      <c r="I1272" s="18"/>
    </row>
    <row r="1273" ht="12.75">
      <c r="I1273" s="18"/>
    </row>
    <row r="1274" ht="12.75">
      <c r="I1274" s="18"/>
    </row>
    <row r="1275" ht="12.75">
      <c r="I1275" s="18"/>
    </row>
    <row r="1276" ht="12.75">
      <c r="I1276" s="18"/>
    </row>
    <row r="1277" ht="12.75">
      <c r="I1277" s="18"/>
    </row>
    <row r="1278" ht="12.75">
      <c r="I1278" s="18"/>
    </row>
    <row r="1279" ht="12.75">
      <c r="I1279" s="18"/>
    </row>
    <row r="1280" ht="12.75">
      <c r="I1280" s="18"/>
    </row>
    <row r="1281" ht="12.75">
      <c r="I1281" s="18"/>
    </row>
    <row r="1282" ht="12.75">
      <c r="I1282" s="18"/>
    </row>
    <row r="1283" ht="12.75">
      <c r="I1283" s="18"/>
    </row>
    <row r="1284" ht="12.75">
      <c r="I1284" s="18"/>
    </row>
    <row r="1285" ht="12.75">
      <c r="I1285" s="18"/>
    </row>
    <row r="1286" ht="12.75">
      <c r="I1286" s="18"/>
    </row>
    <row r="1287" ht="12.75">
      <c r="I1287" s="18"/>
    </row>
    <row r="1288" ht="12.75">
      <c r="I1288" s="18"/>
    </row>
    <row r="1289" ht="12.75">
      <c r="I1289" s="18"/>
    </row>
    <row r="1290" ht="12.75">
      <c r="I1290" s="18"/>
    </row>
    <row r="1291" ht="12.75">
      <c r="I1291" s="18"/>
    </row>
    <row r="1292" ht="12.75">
      <c r="I1292" s="18"/>
    </row>
    <row r="1293" ht="12.75">
      <c r="I1293" s="18"/>
    </row>
    <row r="1294" ht="12.75">
      <c r="I1294" s="18"/>
    </row>
    <row r="1295" ht="12.75">
      <c r="I1295" s="18"/>
    </row>
    <row r="1296" ht="12.75">
      <c r="I1296" s="18"/>
    </row>
    <row r="1297" ht="12.75">
      <c r="I1297" s="18"/>
    </row>
    <row r="1298" ht="12.75">
      <c r="I1298" s="18"/>
    </row>
    <row r="1299" ht="12.75">
      <c r="I1299" s="18"/>
    </row>
    <row r="1300" ht="12.75">
      <c r="I1300" s="18"/>
    </row>
    <row r="1301" ht="12.75">
      <c r="I1301" s="18"/>
    </row>
    <row r="1302" ht="12.75">
      <c r="I1302" s="18"/>
    </row>
    <row r="1303" ht="12.75">
      <c r="I1303" s="18"/>
    </row>
    <row r="1304" ht="12.75">
      <c r="I1304" s="18"/>
    </row>
    <row r="1305" ht="12.75">
      <c r="I1305" s="18"/>
    </row>
    <row r="1306" ht="12.75">
      <c r="I1306" s="18"/>
    </row>
    <row r="1307" ht="12.75">
      <c r="I1307" s="18"/>
    </row>
    <row r="1308" ht="12.75">
      <c r="I1308" s="18"/>
    </row>
    <row r="1309" ht="12.75">
      <c r="I1309" s="18"/>
    </row>
    <row r="1310" ht="12.75">
      <c r="I1310" s="18"/>
    </row>
    <row r="1311" ht="12.75">
      <c r="I1311" s="18"/>
    </row>
    <row r="1312" ht="12.75">
      <c r="I1312" s="18"/>
    </row>
    <row r="1313" ht="12.75">
      <c r="I1313" s="18"/>
    </row>
    <row r="1314" ht="12.75">
      <c r="I1314" s="18"/>
    </row>
    <row r="1315" ht="12.75">
      <c r="I1315" s="18"/>
    </row>
    <row r="1316" ht="12.75">
      <c r="I1316" s="18"/>
    </row>
    <row r="1317" ht="12.75">
      <c r="I1317" s="18"/>
    </row>
    <row r="1318" ht="12.75">
      <c r="I1318" s="18"/>
    </row>
    <row r="1319" ht="12.75">
      <c r="I1319" s="18"/>
    </row>
    <row r="1320" ht="12.75">
      <c r="I1320" s="18"/>
    </row>
    <row r="1321" ht="12.75">
      <c r="I1321" s="18"/>
    </row>
    <row r="1322" ht="12.75">
      <c r="I1322" s="18"/>
    </row>
    <row r="1323" ht="12.75">
      <c r="I1323" s="18"/>
    </row>
    <row r="1324" ht="12.75">
      <c r="I1324" s="18"/>
    </row>
    <row r="1325" ht="12.75">
      <c r="I1325" s="18"/>
    </row>
    <row r="1326" ht="12.75">
      <c r="I1326" s="18"/>
    </row>
    <row r="1327" ht="12.75">
      <c r="I1327" s="18"/>
    </row>
    <row r="1328" ht="12.75">
      <c r="I1328" s="18"/>
    </row>
    <row r="1329" ht="12.75">
      <c r="I1329" s="18"/>
    </row>
    <row r="1330" ht="12.75">
      <c r="I1330" s="18"/>
    </row>
    <row r="1331" ht="12.75">
      <c r="I1331" s="18"/>
    </row>
    <row r="1332" ht="12.75">
      <c r="I1332" s="18"/>
    </row>
    <row r="1333" ht="12.75">
      <c r="I1333" s="18"/>
    </row>
    <row r="1334" ht="12.75">
      <c r="I1334" s="18"/>
    </row>
    <row r="1335" ht="12.75">
      <c r="I1335" s="18"/>
    </row>
    <row r="1336" ht="12.75">
      <c r="I1336" s="18"/>
    </row>
    <row r="1337" ht="12.75">
      <c r="I1337" s="18"/>
    </row>
    <row r="1338" ht="12.75">
      <c r="I1338" s="18"/>
    </row>
    <row r="1339" ht="12.75">
      <c r="I1339" s="18"/>
    </row>
    <row r="1340" ht="12.75">
      <c r="I1340" s="18"/>
    </row>
    <row r="1341" ht="12.75">
      <c r="I1341" s="18"/>
    </row>
    <row r="1342" ht="12.75">
      <c r="I1342" s="18"/>
    </row>
    <row r="1343" ht="12.75">
      <c r="I1343" s="18"/>
    </row>
    <row r="1344" ht="12.75">
      <c r="I1344" s="18"/>
    </row>
    <row r="1345" ht="12.75">
      <c r="I1345" s="18"/>
    </row>
    <row r="1346" ht="12.75">
      <c r="I1346" s="18"/>
    </row>
    <row r="1347" ht="12.75">
      <c r="I1347" s="18"/>
    </row>
    <row r="1348" ht="12.75">
      <c r="I1348" s="18"/>
    </row>
    <row r="1349" ht="12.75">
      <c r="I1349" s="18"/>
    </row>
    <row r="1350" ht="12.75">
      <c r="I1350" s="18"/>
    </row>
    <row r="1351" ht="12.75">
      <c r="I1351" s="18"/>
    </row>
    <row r="1352" ht="12.75">
      <c r="I1352" s="18"/>
    </row>
    <row r="1353" ht="12.75">
      <c r="I1353" s="18"/>
    </row>
    <row r="1354" ht="12.75">
      <c r="I1354" s="18"/>
    </row>
    <row r="1355" ht="12.75">
      <c r="I1355" s="18"/>
    </row>
    <row r="1356" ht="12.75">
      <c r="I1356" s="18"/>
    </row>
    <row r="1357" ht="12.75">
      <c r="I1357" s="18"/>
    </row>
    <row r="1358" ht="12.75">
      <c r="I1358" s="18"/>
    </row>
    <row r="1359" ht="12.75">
      <c r="I1359" s="18"/>
    </row>
    <row r="1360" ht="12.75">
      <c r="I1360" s="18"/>
    </row>
    <row r="1361" ht="12.75">
      <c r="I1361" s="18"/>
    </row>
    <row r="1362" ht="12.75">
      <c r="I1362" s="18"/>
    </row>
    <row r="1363" ht="12.75">
      <c r="I1363" s="18"/>
    </row>
    <row r="1364" ht="12.75">
      <c r="I1364" s="18"/>
    </row>
    <row r="1365" ht="12.75">
      <c r="I1365" s="18"/>
    </row>
    <row r="1366" ht="12.75">
      <c r="I1366" s="18"/>
    </row>
    <row r="1367" ht="12.75">
      <c r="I1367" s="18"/>
    </row>
    <row r="1368" ht="12.75">
      <c r="I1368" s="18"/>
    </row>
    <row r="1369" ht="12.75">
      <c r="I1369" s="18"/>
    </row>
    <row r="1370" ht="12.75">
      <c r="I1370" s="18"/>
    </row>
    <row r="1371" ht="12.75">
      <c r="I1371" s="18"/>
    </row>
    <row r="1372" ht="12.75">
      <c r="I1372" s="18"/>
    </row>
    <row r="1373" ht="12.75">
      <c r="I1373" s="18"/>
    </row>
    <row r="1374" ht="12.75">
      <c r="I1374" s="18"/>
    </row>
    <row r="1375" ht="12.75">
      <c r="I1375" s="18"/>
    </row>
    <row r="1376" ht="12.75">
      <c r="I1376" s="18"/>
    </row>
    <row r="1377" ht="12.75">
      <c r="I1377" s="18"/>
    </row>
    <row r="1378" ht="12.75">
      <c r="I1378" s="18"/>
    </row>
    <row r="1379" ht="12.75">
      <c r="I1379" s="18"/>
    </row>
    <row r="1380" ht="12.75">
      <c r="I1380" s="18"/>
    </row>
    <row r="1381" ht="12.75">
      <c r="I1381" s="18"/>
    </row>
    <row r="1382" ht="12.75">
      <c r="I1382" s="18"/>
    </row>
    <row r="1383" ht="12.75">
      <c r="I1383" s="18"/>
    </row>
    <row r="1384" ht="12.75">
      <c r="I1384" s="18"/>
    </row>
    <row r="1385" ht="12.75">
      <c r="I1385" s="18"/>
    </row>
    <row r="1386" ht="12.75">
      <c r="I1386" s="18"/>
    </row>
    <row r="1387" ht="12.75">
      <c r="I1387" s="18"/>
    </row>
    <row r="1388" ht="12.75">
      <c r="I1388" s="18"/>
    </row>
    <row r="1389" ht="12.75">
      <c r="I1389" s="18"/>
    </row>
    <row r="1390" ht="12.75">
      <c r="I1390" s="18"/>
    </row>
    <row r="1391" ht="12.75">
      <c r="I1391" s="18"/>
    </row>
    <row r="1392" ht="12.75">
      <c r="I1392" s="18"/>
    </row>
    <row r="1393" ht="12.75">
      <c r="I1393" s="18"/>
    </row>
    <row r="1394" ht="12.75">
      <c r="I1394" s="18"/>
    </row>
    <row r="1395" ht="12.75">
      <c r="I1395" s="18"/>
    </row>
    <row r="1396" ht="12.75">
      <c r="I1396" s="18"/>
    </row>
    <row r="1397" ht="12.75">
      <c r="I1397" s="18"/>
    </row>
    <row r="1398" ht="12.75">
      <c r="I1398" s="18"/>
    </row>
    <row r="1399" ht="12.75">
      <c r="I1399" s="18"/>
    </row>
    <row r="1400" ht="12.75">
      <c r="I1400" s="18"/>
    </row>
    <row r="1401" ht="12.75">
      <c r="I1401" s="18"/>
    </row>
    <row r="1402" ht="12.75">
      <c r="I1402" s="18"/>
    </row>
    <row r="1403" ht="12.75">
      <c r="I1403" s="18"/>
    </row>
    <row r="1404" ht="12.75">
      <c r="I1404" s="18"/>
    </row>
    <row r="1405" ht="12.75">
      <c r="I1405" s="18"/>
    </row>
    <row r="1406" ht="12.75">
      <c r="I1406" s="18"/>
    </row>
    <row r="1407" ht="12.75">
      <c r="I1407" s="18"/>
    </row>
    <row r="1408" ht="12.75">
      <c r="I1408" s="18"/>
    </row>
    <row r="1409" ht="12.75">
      <c r="I1409" s="18"/>
    </row>
    <row r="1410" ht="12.75">
      <c r="I1410" s="18"/>
    </row>
    <row r="1411" ht="12.75">
      <c r="I1411" s="18"/>
    </row>
    <row r="1412" ht="12.75">
      <c r="I1412" s="18"/>
    </row>
    <row r="1413" ht="12.75">
      <c r="I1413" s="18"/>
    </row>
    <row r="1414" ht="12.75">
      <c r="I1414" s="18"/>
    </row>
    <row r="1415" ht="12.75">
      <c r="I1415" s="18"/>
    </row>
    <row r="1416" ht="12.75">
      <c r="I1416" s="18"/>
    </row>
    <row r="1417" ht="12.75">
      <c r="I1417" s="18"/>
    </row>
    <row r="1418" ht="12.75">
      <c r="I1418" s="18"/>
    </row>
    <row r="1419" ht="12.75">
      <c r="I1419" s="18"/>
    </row>
    <row r="1420" ht="12.75">
      <c r="I1420" s="18"/>
    </row>
    <row r="1421" ht="12.75">
      <c r="I1421" s="18"/>
    </row>
    <row r="1422" ht="12.75">
      <c r="I1422" s="18"/>
    </row>
    <row r="1423" ht="12.75">
      <c r="I1423" s="18"/>
    </row>
    <row r="1424" ht="12.75">
      <c r="I1424" s="18"/>
    </row>
    <row r="1425" ht="12.75">
      <c r="I1425" s="18"/>
    </row>
    <row r="1426" ht="12.75">
      <c r="I1426" s="18"/>
    </row>
    <row r="1427" ht="12.75">
      <c r="I1427" s="18"/>
    </row>
    <row r="1428" ht="12.75">
      <c r="I1428" s="18"/>
    </row>
    <row r="1429" ht="12.75">
      <c r="I1429" s="18"/>
    </row>
    <row r="1430" ht="12.75">
      <c r="I1430" s="18"/>
    </row>
    <row r="1431" ht="12.75">
      <c r="I1431" s="18"/>
    </row>
    <row r="1432" ht="12.75">
      <c r="I1432" s="18"/>
    </row>
    <row r="1433" ht="12.75">
      <c r="I1433" s="18"/>
    </row>
    <row r="1434" ht="12.75">
      <c r="I1434" s="18"/>
    </row>
    <row r="1435" ht="12.75">
      <c r="I1435" s="18"/>
    </row>
    <row r="1436" ht="12.75">
      <c r="I1436" s="18"/>
    </row>
    <row r="1437" ht="12.75">
      <c r="I1437" s="18"/>
    </row>
    <row r="1438" ht="12.75">
      <c r="I1438" s="18"/>
    </row>
    <row r="1439" ht="12.75">
      <c r="I1439" s="18"/>
    </row>
    <row r="1440" ht="12.75">
      <c r="I1440" s="18"/>
    </row>
    <row r="1441" ht="12.75">
      <c r="I1441" s="18"/>
    </row>
    <row r="1442" ht="12.75">
      <c r="I1442" s="18"/>
    </row>
    <row r="1443" ht="12.75">
      <c r="I1443" s="18"/>
    </row>
    <row r="1444" ht="12.75">
      <c r="I1444" s="18"/>
    </row>
    <row r="1445" ht="12.75">
      <c r="I1445" s="18"/>
    </row>
    <row r="1446" ht="12.75">
      <c r="I1446" s="18"/>
    </row>
    <row r="1447" ht="12.75">
      <c r="I1447" s="18"/>
    </row>
    <row r="1448" ht="12.75">
      <c r="I1448" s="18"/>
    </row>
    <row r="1449" ht="12.75">
      <c r="I1449" s="18"/>
    </row>
    <row r="1450" ht="12.75">
      <c r="I1450" s="18"/>
    </row>
    <row r="1451" ht="12.75">
      <c r="I1451" s="18"/>
    </row>
    <row r="1452" ht="12.75">
      <c r="I1452" s="18"/>
    </row>
    <row r="1453" ht="12.75">
      <c r="I1453" s="18"/>
    </row>
    <row r="1454" ht="12.75">
      <c r="I1454" s="18"/>
    </row>
    <row r="1455" ht="12.75">
      <c r="I1455" s="18"/>
    </row>
    <row r="1456" ht="12.75">
      <c r="I1456" s="18"/>
    </row>
    <row r="1457" ht="12.75">
      <c r="I1457" s="18"/>
    </row>
    <row r="1458" ht="12.75">
      <c r="I1458" s="18"/>
    </row>
    <row r="1459" ht="12.75">
      <c r="I1459" s="18"/>
    </row>
    <row r="1460" ht="12.75">
      <c r="I1460" s="18"/>
    </row>
    <row r="1461" ht="12.75">
      <c r="I1461" s="18"/>
    </row>
    <row r="1462" ht="12.75">
      <c r="I1462" s="18"/>
    </row>
    <row r="1463" ht="12.75">
      <c r="I1463" s="18"/>
    </row>
    <row r="1464" ht="12.75">
      <c r="I1464" s="18"/>
    </row>
    <row r="1465" ht="12.75">
      <c r="I1465" s="18"/>
    </row>
    <row r="1466" ht="12.75">
      <c r="I1466" s="18"/>
    </row>
    <row r="1467" ht="12.75">
      <c r="I1467" s="18"/>
    </row>
    <row r="1468" ht="12.75">
      <c r="I1468" s="18"/>
    </row>
    <row r="1469" ht="12.75">
      <c r="I1469" s="18"/>
    </row>
    <row r="1470" ht="12.75">
      <c r="I1470" s="18"/>
    </row>
    <row r="1471" ht="12.75">
      <c r="I1471" s="18"/>
    </row>
    <row r="1472" ht="12.75">
      <c r="I1472" s="18"/>
    </row>
    <row r="1473" ht="12.75">
      <c r="I1473" s="18"/>
    </row>
    <row r="1474" ht="12.75">
      <c r="I1474" s="18"/>
    </row>
    <row r="1475" ht="12.75">
      <c r="I1475" s="18"/>
    </row>
    <row r="1476" ht="12.75">
      <c r="I1476" s="18"/>
    </row>
    <row r="1477" ht="12.75">
      <c r="I1477" s="18"/>
    </row>
    <row r="1478" ht="12.75">
      <c r="I1478" s="18"/>
    </row>
    <row r="1479" ht="12.75">
      <c r="I1479" s="18"/>
    </row>
    <row r="1480" ht="12.75">
      <c r="I1480" s="18"/>
    </row>
    <row r="1481" ht="12.75">
      <c r="I1481" s="18"/>
    </row>
    <row r="1482" ht="12.75">
      <c r="I1482" s="18"/>
    </row>
    <row r="1483" ht="12.75">
      <c r="I1483" s="18"/>
    </row>
    <row r="1484" ht="12.75">
      <c r="I1484" s="18"/>
    </row>
    <row r="1485" ht="12.75">
      <c r="I1485" s="18"/>
    </row>
    <row r="1486" ht="12.75">
      <c r="I1486" s="18"/>
    </row>
    <row r="1487" ht="12.75">
      <c r="I1487" s="18"/>
    </row>
    <row r="1488" ht="12.75">
      <c r="I1488" s="18"/>
    </row>
    <row r="1489" ht="12.75">
      <c r="I1489" s="18"/>
    </row>
    <row r="1490" ht="12.75">
      <c r="I1490" s="18"/>
    </row>
    <row r="1491" ht="12.75">
      <c r="I1491" s="18"/>
    </row>
    <row r="1492" ht="12.75">
      <c r="I1492" s="18"/>
    </row>
    <row r="1493" ht="12.75">
      <c r="I1493" s="18"/>
    </row>
    <row r="1494" ht="12.75">
      <c r="I1494" s="18"/>
    </row>
    <row r="1495" ht="12.75">
      <c r="I1495" s="18"/>
    </row>
    <row r="1496" ht="12.75">
      <c r="I1496" s="18"/>
    </row>
    <row r="1497" ht="12.75">
      <c r="I1497" s="18"/>
    </row>
    <row r="1498" ht="12.75">
      <c r="I1498" s="18"/>
    </row>
    <row r="1499" ht="12.75">
      <c r="I1499" s="18"/>
    </row>
    <row r="1500" ht="12.75">
      <c r="I1500" s="18"/>
    </row>
    <row r="1501" ht="12.75">
      <c r="I1501" s="18"/>
    </row>
    <row r="1502" ht="12.75">
      <c r="I1502" s="18"/>
    </row>
    <row r="1503" ht="12.75">
      <c r="I1503" s="18"/>
    </row>
    <row r="1504" ht="12.75">
      <c r="I1504" s="18"/>
    </row>
    <row r="1505" ht="12.75">
      <c r="I1505" s="18"/>
    </row>
    <row r="1506" ht="12.75">
      <c r="I1506" s="18"/>
    </row>
    <row r="1507" ht="12.75">
      <c r="I1507" s="18"/>
    </row>
    <row r="1508" ht="12.75">
      <c r="I1508" s="18"/>
    </row>
    <row r="1509" ht="12.75">
      <c r="I1509" s="18"/>
    </row>
    <row r="1510" ht="12.75">
      <c r="I1510" s="18"/>
    </row>
    <row r="1511" ht="12.75">
      <c r="I1511" s="18"/>
    </row>
    <row r="1512" ht="12.75">
      <c r="I1512" s="18"/>
    </row>
    <row r="1513" ht="12.75">
      <c r="I1513" s="18"/>
    </row>
    <row r="1514" ht="12.75">
      <c r="I1514" s="18"/>
    </row>
    <row r="1515" ht="12.75">
      <c r="I1515" s="18"/>
    </row>
    <row r="1516" ht="12.75">
      <c r="I1516" s="18"/>
    </row>
    <row r="1517" ht="12.75">
      <c r="I1517" s="18"/>
    </row>
    <row r="1518" ht="12.75">
      <c r="I1518" s="18"/>
    </row>
    <row r="1519" ht="12.75">
      <c r="I1519" s="18"/>
    </row>
    <row r="1520" ht="12.75">
      <c r="I1520" s="18"/>
    </row>
    <row r="1521" ht="12.75">
      <c r="I1521" s="18"/>
    </row>
    <row r="1522" ht="12.75">
      <c r="I1522" s="18"/>
    </row>
    <row r="1523" ht="12.75">
      <c r="I1523" s="18"/>
    </row>
    <row r="1524" ht="12.75">
      <c r="I1524" s="18"/>
    </row>
    <row r="1525" ht="12.75">
      <c r="I1525" s="18"/>
    </row>
    <row r="1526" ht="12.75">
      <c r="I1526" s="18"/>
    </row>
    <row r="1527" ht="12.75">
      <c r="I1527" s="18"/>
    </row>
    <row r="1528" ht="12.75">
      <c r="I1528" s="18"/>
    </row>
    <row r="1529" ht="12.75">
      <c r="I1529" s="18"/>
    </row>
    <row r="1530" ht="12.75">
      <c r="I1530" s="18"/>
    </row>
    <row r="1531" ht="12.75">
      <c r="I1531" s="18"/>
    </row>
    <row r="1532" ht="12.75">
      <c r="I1532" s="18"/>
    </row>
    <row r="1533" ht="12.75">
      <c r="I1533" s="18"/>
    </row>
    <row r="1534" ht="12.75">
      <c r="I1534" s="18"/>
    </row>
    <row r="1535" ht="12.75">
      <c r="I1535" s="18"/>
    </row>
    <row r="1536" ht="12.75">
      <c r="I1536" s="18"/>
    </row>
    <row r="1537" ht="12.75">
      <c r="I1537" s="18"/>
    </row>
    <row r="1538" ht="12.75">
      <c r="I1538" s="18"/>
    </row>
    <row r="1539" ht="12.75">
      <c r="I1539" s="18"/>
    </row>
    <row r="1540" ht="12.75">
      <c r="I1540" s="18"/>
    </row>
    <row r="1541" ht="12.75">
      <c r="I1541" s="18"/>
    </row>
    <row r="1542" ht="12.75">
      <c r="I1542" s="18"/>
    </row>
    <row r="1543" ht="12.75">
      <c r="I1543" s="18"/>
    </row>
    <row r="1544" ht="12.75">
      <c r="I1544" s="18"/>
    </row>
    <row r="1545" ht="12.75">
      <c r="I1545" s="18"/>
    </row>
    <row r="1546" ht="12.75">
      <c r="I1546" s="18"/>
    </row>
    <row r="1547" ht="12.75">
      <c r="I1547" s="18"/>
    </row>
    <row r="1548" ht="12.75">
      <c r="I1548" s="18"/>
    </row>
    <row r="1549" ht="12.75">
      <c r="I1549" s="18"/>
    </row>
    <row r="1550" ht="12.75">
      <c r="I1550" s="18"/>
    </row>
    <row r="1551" ht="12.75">
      <c r="I1551" s="18"/>
    </row>
    <row r="1552" ht="12.75">
      <c r="I1552" s="18"/>
    </row>
    <row r="1553" ht="12.75">
      <c r="I1553" s="18"/>
    </row>
    <row r="1554" ht="12.75">
      <c r="I1554" s="18"/>
    </row>
    <row r="1555" ht="12.75">
      <c r="I1555" s="18"/>
    </row>
    <row r="1556" ht="12.75">
      <c r="I1556" s="18"/>
    </row>
    <row r="1557" ht="12.75">
      <c r="I1557" s="18"/>
    </row>
    <row r="1558" ht="12.75">
      <c r="I1558" s="18"/>
    </row>
    <row r="1559" ht="12.75">
      <c r="I1559" s="18"/>
    </row>
    <row r="1560" ht="12.75">
      <c r="I1560" s="18"/>
    </row>
    <row r="1561" ht="12.75">
      <c r="I1561" s="18"/>
    </row>
    <row r="1562" ht="12.75">
      <c r="I1562" s="18"/>
    </row>
    <row r="1563" ht="12.75">
      <c r="I1563" s="18"/>
    </row>
    <row r="1564" ht="12.75">
      <c r="I1564" s="18"/>
    </row>
    <row r="1565" ht="12.75">
      <c r="I1565" s="18"/>
    </row>
    <row r="1566" ht="12.75">
      <c r="I1566" s="18"/>
    </row>
    <row r="1567" ht="12.75">
      <c r="I1567" s="18"/>
    </row>
    <row r="1568" ht="12.75">
      <c r="I1568" s="18"/>
    </row>
    <row r="1569" ht="12.75">
      <c r="I1569" s="18"/>
    </row>
    <row r="1570" ht="12.75">
      <c r="I1570" s="18"/>
    </row>
    <row r="1571" ht="12.75">
      <c r="I1571" s="18"/>
    </row>
    <row r="1572" ht="12.75">
      <c r="I1572" s="18"/>
    </row>
    <row r="1573" ht="12.75">
      <c r="I1573" s="18"/>
    </row>
    <row r="1574" ht="12.75">
      <c r="I1574" s="18"/>
    </row>
    <row r="1575" ht="12.75">
      <c r="I1575" s="18"/>
    </row>
    <row r="1576" ht="12.75">
      <c r="I1576" s="18"/>
    </row>
    <row r="1577" ht="12.75">
      <c r="I1577" s="18"/>
    </row>
    <row r="1578" ht="12.75">
      <c r="I1578" s="18"/>
    </row>
    <row r="1579" ht="12.75">
      <c r="I1579" s="18"/>
    </row>
    <row r="1580" ht="12.75">
      <c r="I1580" s="18"/>
    </row>
    <row r="1581" ht="12.75">
      <c r="I1581" s="18"/>
    </row>
    <row r="1582" ht="12.75">
      <c r="I1582" s="18"/>
    </row>
    <row r="1583" ht="12.75">
      <c r="I1583" s="18"/>
    </row>
    <row r="1584" ht="12.75">
      <c r="I1584" s="18"/>
    </row>
    <row r="1585" ht="12.75">
      <c r="I1585" s="18"/>
    </row>
    <row r="1586" ht="12.75">
      <c r="I1586" s="18"/>
    </row>
    <row r="1587" ht="12.75">
      <c r="I1587" s="18"/>
    </row>
    <row r="1588" ht="12.75">
      <c r="I1588" s="18"/>
    </row>
    <row r="1589" ht="12.75">
      <c r="I1589" s="18"/>
    </row>
    <row r="1590" ht="12.75">
      <c r="I1590" s="18"/>
    </row>
    <row r="1591" ht="12.75">
      <c r="I1591" s="18"/>
    </row>
    <row r="1592" ht="12.75">
      <c r="I1592" s="18"/>
    </row>
    <row r="1593" ht="12.75">
      <c r="I1593" s="18"/>
    </row>
    <row r="1594" ht="12.75">
      <c r="I1594" s="18"/>
    </row>
    <row r="1595" ht="12.75">
      <c r="I1595" s="18"/>
    </row>
    <row r="1596" ht="12.75">
      <c r="I1596" s="18"/>
    </row>
    <row r="1597" ht="12.75">
      <c r="I1597" s="18"/>
    </row>
    <row r="1598" ht="12.75">
      <c r="I1598" s="18"/>
    </row>
    <row r="1599" ht="12.75">
      <c r="I1599" s="18"/>
    </row>
    <row r="1600" ht="12.75">
      <c r="I1600" s="18"/>
    </row>
    <row r="1601" ht="12.75">
      <c r="I1601" s="18"/>
    </row>
    <row r="1602" ht="12.75">
      <c r="I1602" s="18"/>
    </row>
    <row r="1603" ht="12.75">
      <c r="I1603" s="18"/>
    </row>
    <row r="1604" ht="12.75">
      <c r="I1604" s="18"/>
    </row>
    <row r="1605" ht="12.75">
      <c r="I1605" s="18"/>
    </row>
    <row r="1606" ht="12.75">
      <c r="I1606" s="18"/>
    </row>
    <row r="1607" ht="12.75">
      <c r="I1607" s="18"/>
    </row>
    <row r="1608" ht="12.75">
      <c r="I1608" s="18"/>
    </row>
    <row r="1609" ht="12.75">
      <c r="I1609" s="18"/>
    </row>
    <row r="1610" ht="12.75">
      <c r="I1610" s="18"/>
    </row>
    <row r="1611" ht="12.75">
      <c r="I1611" s="18"/>
    </row>
    <row r="1612" ht="12.75">
      <c r="I1612" s="18"/>
    </row>
    <row r="1613" ht="12.75">
      <c r="I1613" s="18"/>
    </row>
    <row r="1614" ht="12.75">
      <c r="I1614" s="18"/>
    </row>
    <row r="1615" ht="12.75">
      <c r="I1615" s="18"/>
    </row>
    <row r="1616" ht="12.75">
      <c r="I1616" s="18"/>
    </row>
    <row r="1617" ht="12.75">
      <c r="I1617" s="18"/>
    </row>
    <row r="1618" ht="12.75">
      <c r="I1618" s="18"/>
    </row>
    <row r="1619" ht="12.75">
      <c r="I1619" s="18"/>
    </row>
    <row r="1620" ht="12.75">
      <c r="I1620" s="18"/>
    </row>
    <row r="1621" ht="12.75">
      <c r="I1621" s="18"/>
    </row>
    <row r="1622" ht="12.75">
      <c r="I1622" s="18"/>
    </row>
    <row r="1623" ht="12.75">
      <c r="I1623" s="18"/>
    </row>
    <row r="1624" ht="12.75">
      <c r="I1624" s="18"/>
    </row>
    <row r="1625" ht="12.75">
      <c r="I1625" s="18"/>
    </row>
    <row r="1626" ht="12.75">
      <c r="I1626" s="18"/>
    </row>
    <row r="1627" ht="12.75">
      <c r="I1627" s="18"/>
    </row>
    <row r="1628" ht="12.75">
      <c r="I1628" s="18"/>
    </row>
    <row r="1629" ht="12.75">
      <c r="I1629" s="18"/>
    </row>
    <row r="1630" ht="12.75">
      <c r="I1630" s="18"/>
    </row>
    <row r="1631" ht="12.75">
      <c r="I1631" s="18"/>
    </row>
    <row r="1632" ht="12.75">
      <c r="I1632" s="18"/>
    </row>
    <row r="1633" ht="12.75">
      <c r="I1633" s="18"/>
    </row>
    <row r="1634" ht="12.75">
      <c r="I1634" s="18"/>
    </row>
    <row r="1635" ht="12.75">
      <c r="I1635" s="18"/>
    </row>
    <row r="1636" ht="12.75">
      <c r="I1636" s="18"/>
    </row>
    <row r="1637" ht="12.75">
      <c r="I1637" s="18"/>
    </row>
    <row r="1638" ht="12.75">
      <c r="I1638" s="18"/>
    </row>
    <row r="1639" ht="12.75">
      <c r="I1639" s="18"/>
    </row>
    <row r="1640" ht="12.75">
      <c r="I1640" s="18"/>
    </row>
    <row r="1641" ht="12.75">
      <c r="I1641" s="18"/>
    </row>
    <row r="1642" ht="12.75">
      <c r="I1642" s="18"/>
    </row>
    <row r="1643" ht="12.75">
      <c r="I1643" s="18"/>
    </row>
    <row r="1644" ht="12.75">
      <c r="I1644" s="18"/>
    </row>
    <row r="1645" ht="12.75">
      <c r="I1645" s="18"/>
    </row>
    <row r="1646" ht="12.75">
      <c r="I1646" s="18"/>
    </row>
    <row r="1647" ht="12.75">
      <c r="I1647" s="18"/>
    </row>
    <row r="1648" ht="12.75">
      <c r="I1648" s="18"/>
    </row>
    <row r="1649" ht="12.75">
      <c r="I1649" s="18"/>
    </row>
    <row r="1650" ht="12.75">
      <c r="I1650" s="18"/>
    </row>
    <row r="1651" ht="12.75">
      <c r="I1651" s="18"/>
    </row>
    <row r="1652" ht="12.75">
      <c r="I1652" s="18"/>
    </row>
    <row r="1653" ht="12.75">
      <c r="I1653" s="18"/>
    </row>
    <row r="1654" ht="12.75">
      <c r="I1654" s="18"/>
    </row>
    <row r="1655" ht="12.75">
      <c r="I1655" s="18"/>
    </row>
    <row r="1656" ht="12.75">
      <c r="I1656" s="18"/>
    </row>
    <row r="1657" ht="12.75">
      <c r="I1657" s="18"/>
    </row>
    <row r="1658" ht="12.75">
      <c r="I1658" s="18"/>
    </row>
    <row r="1659" ht="12.75">
      <c r="I1659" s="18"/>
    </row>
    <row r="1660" ht="12.75">
      <c r="I1660" s="18"/>
    </row>
    <row r="1661" ht="12.75">
      <c r="I1661" s="18"/>
    </row>
    <row r="1662" ht="12.75">
      <c r="I1662" s="18"/>
    </row>
    <row r="1663" ht="12.75">
      <c r="I1663" s="18"/>
    </row>
    <row r="1664" ht="12.75">
      <c r="I1664" s="18"/>
    </row>
    <row r="1665" ht="12.75">
      <c r="I1665" s="18"/>
    </row>
    <row r="1666" ht="12.75">
      <c r="I1666" s="18"/>
    </row>
    <row r="1667" ht="12.75">
      <c r="I1667" s="18"/>
    </row>
    <row r="1668" ht="12.75">
      <c r="I1668" s="18"/>
    </row>
    <row r="1669" ht="12.75">
      <c r="I1669" s="18"/>
    </row>
    <row r="1670" ht="12.75">
      <c r="I1670" s="18"/>
    </row>
    <row r="1671" ht="12.75">
      <c r="I1671" s="18"/>
    </row>
    <row r="1672" ht="12.75">
      <c r="I1672" s="18"/>
    </row>
    <row r="1673" ht="12.75">
      <c r="I1673" s="18"/>
    </row>
    <row r="1674" ht="12.75">
      <c r="I1674" s="18"/>
    </row>
    <row r="1675" ht="12.75">
      <c r="I1675" s="18"/>
    </row>
    <row r="1676" ht="12.75">
      <c r="I1676" s="18"/>
    </row>
    <row r="1677" ht="12.75">
      <c r="I1677" s="18"/>
    </row>
    <row r="1678" ht="12.75">
      <c r="I1678" s="18"/>
    </row>
    <row r="1679" ht="12.75">
      <c r="I1679" s="18"/>
    </row>
    <row r="1680" ht="12.75">
      <c r="I1680" s="18"/>
    </row>
    <row r="1681" ht="12.75">
      <c r="I1681" s="18"/>
    </row>
    <row r="1682" ht="12.75">
      <c r="I1682" s="18"/>
    </row>
    <row r="1683" ht="12.75">
      <c r="I1683" s="18"/>
    </row>
    <row r="1684" ht="12.75">
      <c r="I1684" s="18"/>
    </row>
    <row r="1685" ht="12.75">
      <c r="I1685" s="18"/>
    </row>
    <row r="1686" ht="12.75">
      <c r="I1686" s="18"/>
    </row>
    <row r="1687" ht="12.75">
      <c r="I1687" s="18"/>
    </row>
    <row r="1688" ht="12.75">
      <c r="I1688" s="18"/>
    </row>
    <row r="1689" ht="12.75">
      <c r="I1689" s="18"/>
    </row>
    <row r="1690" ht="12.75">
      <c r="I1690" s="18"/>
    </row>
    <row r="1691" ht="12.75">
      <c r="I1691" s="18"/>
    </row>
    <row r="1692" ht="12.75">
      <c r="I1692" s="18"/>
    </row>
    <row r="1693" ht="12.75">
      <c r="I1693" s="18"/>
    </row>
    <row r="1694" ht="12.75">
      <c r="I1694" s="18"/>
    </row>
    <row r="1695" ht="12.75">
      <c r="I1695" s="18"/>
    </row>
    <row r="1696" ht="12.75">
      <c r="I1696" s="18"/>
    </row>
    <row r="1697" ht="12.75">
      <c r="I1697" s="18"/>
    </row>
    <row r="1698" ht="12.75">
      <c r="I1698" s="18"/>
    </row>
    <row r="1699" ht="12.75">
      <c r="I1699" s="18"/>
    </row>
    <row r="1700" ht="12.75">
      <c r="I1700" s="18"/>
    </row>
    <row r="1701" ht="12.75">
      <c r="I1701" s="18"/>
    </row>
    <row r="1702" ht="12.75">
      <c r="I1702" s="18"/>
    </row>
    <row r="1703" ht="12.75">
      <c r="I1703" s="18"/>
    </row>
    <row r="1704" ht="12.75">
      <c r="I1704" s="18"/>
    </row>
    <row r="1705" ht="12.75">
      <c r="I1705" s="18"/>
    </row>
    <row r="1706" ht="12.75">
      <c r="I1706" s="18"/>
    </row>
    <row r="1707" ht="12.75">
      <c r="I1707" s="18"/>
    </row>
    <row r="1708" ht="12.75">
      <c r="I1708" s="18"/>
    </row>
    <row r="1709" ht="12.75">
      <c r="I1709" s="18"/>
    </row>
    <row r="1710" ht="12.75">
      <c r="I1710" s="18"/>
    </row>
    <row r="1711" ht="12.75">
      <c r="I1711" s="18"/>
    </row>
    <row r="1712" ht="12.75">
      <c r="I1712" s="18"/>
    </row>
    <row r="1713" ht="12.75">
      <c r="I1713" s="18"/>
    </row>
    <row r="1714" ht="12.75">
      <c r="I1714" s="18"/>
    </row>
    <row r="1715" ht="12.75">
      <c r="I1715" s="18"/>
    </row>
    <row r="1716" ht="12.75">
      <c r="I1716" s="18"/>
    </row>
    <row r="1717" ht="12.75">
      <c r="I1717" s="18"/>
    </row>
    <row r="1718" ht="12.75">
      <c r="I1718" s="18"/>
    </row>
    <row r="1719" ht="12.75">
      <c r="I1719" s="18"/>
    </row>
    <row r="1720" ht="12.75">
      <c r="I1720" s="18"/>
    </row>
    <row r="1721" ht="12.75">
      <c r="I1721" s="18"/>
    </row>
    <row r="1722" ht="12.75">
      <c r="I1722" s="18"/>
    </row>
    <row r="1723" ht="12.75">
      <c r="I1723" s="18"/>
    </row>
    <row r="1724" ht="12.75">
      <c r="I1724" s="18"/>
    </row>
    <row r="1725" ht="12.75">
      <c r="I1725" s="18"/>
    </row>
    <row r="1726" ht="12.75">
      <c r="I1726" s="18"/>
    </row>
    <row r="1727" ht="12.75">
      <c r="I1727" s="18"/>
    </row>
    <row r="1728" ht="12.75">
      <c r="I1728" s="18"/>
    </row>
    <row r="1729" ht="12.75">
      <c r="I1729" s="18"/>
    </row>
    <row r="1730" ht="12.75">
      <c r="I1730" s="18"/>
    </row>
    <row r="1731" ht="12.75">
      <c r="I1731" s="18"/>
    </row>
    <row r="1732" ht="12.75">
      <c r="I1732" s="18"/>
    </row>
    <row r="1733" ht="12.75">
      <c r="I1733" s="18"/>
    </row>
    <row r="1734" ht="12.75">
      <c r="I1734" s="18"/>
    </row>
    <row r="1735" ht="12.75">
      <c r="I1735" s="18"/>
    </row>
    <row r="1736" ht="12.75">
      <c r="I1736" s="18"/>
    </row>
    <row r="1737" ht="12.75">
      <c r="I1737" s="18"/>
    </row>
    <row r="1738" ht="12.75">
      <c r="I1738" s="18"/>
    </row>
    <row r="1739" ht="12.75">
      <c r="I1739" s="18"/>
    </row>
    <row r="1740" ht="12.75">
      <c r="I1740" s="18"/>
    </row>
    <row r="1741" ht="12.75">
      <c r="I1741" s="18"/>
    </row>
    <row r="1742" ht="12.75">
      <c r="I1742" s="18"/>
    </row>
    <row r="1743" ht="12.75">
      <c r="I1743" s="18"/>
    </row>
    <row r="1744" ht="12.75">
      <c r="I1744" s="18"/>
    </row>
    <row r="1745" ht="12.75">
      <c r="I1745" s="18"/>
    </row>
    <row r="1746" ht="12.75">
      <c r="I1746" s="18"/>
    </row>
    <row r="1747" ht="12.75">
      <c r="I1747" s="18"/>
    </row>
    <row r="1748" ht="12.75">
      <c r="I1748" s="18"/>
    </row>
    <row r="1749" ht="12.75">
      <c r="I1749" s="18"/>
    </row>
    <row r="1750" ht="12.75">
      <c r="I1750" s="18"/>
    </row>
    <row r="1751" ht="12.75">
      <c r="I1751" s="18"/>
    </row>
    <row r="1752" ht="12.75">
      <c r="I1752" s="18"/>
    </row>
    <row r="1753" ht="12.75">
      <c r="I1753" s="18"/>
    </row>
    <row r="1754" ht="12.75">
      <c r="I1754" s="18"/>
    </row>
    <row r="1755" ht="12.75">
      <c r="I1755" s="18"/>
    </row>
    <row r="1756" ht="12.75">
      <c r="I1756" s="18"/>
    </row>
    <row r="1757" ht="12.75">
      <c r="I1757" s="18"/>
    </row>
    <row r="1758" ht="12.75">
      <c r="I1758" s="18"/>
    </row>
    <row r="1759" ht="12.75">
      <c r="I1759" s="18"/>
    </row>
    <row r="1760" ht="12.75">
      <c r="I1760" s="18"/>
    </row>
    <row r="1761" ht="12.75">
      <c r="I1761" s="18"/>
    </row>
    <row r="1762" ht="12.75">
      <c r="I1762" s="18"/>
    </row>
    <row r="1763" ht="12.75">
      <c r="I1763" s="18"/>
    </row>
    <row r="1764" ht="12.75">
      <c r="I1764" s="18"/>
    </row>
    <row r="1765" ht="12.75">
      <c r="I1765" s="18"/>
    </row>
    <row r="1766" ht="12.75">
      <c r="I1766" s="18"/>
    </row>
    <row r="1767" ht="12.75">
      <c r="I1767" s="18"/>
    </row>
    <row r="1768" ht="12.75">
      <c r="I1768" s="18"/>
    </row>
    <row r="1769" ht="12.75">
      <c r="I1769" s="18"/>
    </row>
    <row r="1770" ht="12.75">
      <c r="I1770" s="18"/>
    </row>
    <row r="1771" ht="12.75">
      <c r="I1771" s="18"/>
    </row>
    <row r="1772" ht="12.75">
      <c r="I1772" s="18"/>
    </row>
    <row r="1773" ht="12.75">
      <c r="I1773" s="18"/>
    </row>
    <row r="1774" ht="12.75">
      <c r="I1774" s="18"/>
    </row>
    <row r="1775" ht="12.75">
      <c r="I1775" s="18"/>
    </row>
    <row r="1776" ht="12.75">
      <c r="I1776" s="18"/>
    </row>
    <row r="1777" ht="12.75">
      <c r="I1777" s="18"/>
    </row>
    <row r="1778" ht="12.75">
      <c r="I1778" s="18"/>
    </row>
    <row r="1779" ht="12.75">
      <c r="I1779" s="18"/>
    </row>
    <row r="1780" ht="12.75">
      <c r="I1780" s="18"/>
    </row>
    <row r="1781" ht="12.75">
      <c r="I1781" s="18"/>
    </row>
    <row r="1782" ht="12.75">
      <c r="I1782" s="18"/>
    </row>
    <row r="1783" ht="12.75">
      <c r="I1783" s="18"/>
    </row>
    <row r="1784" ht="12.75">
      <c r="I1784" s="18"/>
    </row>
    <row r="1785" ht="12.75">
      <c r="I1785" s="18"/>
    </row>
    <row r="1786" ht="12.75">
      <c r="I1786" s="18"/>
    </row>
    <row r="1787" ht="12.75">
      <c r="I1787" s="18"/>
    </row>
    <row r="1788" ht="12.75">
      <c r="I1788" s="18"/>
    </row>
    <row r="1789" ht="12.75">
      <c r="I1789" s="18"/>
    </row>
    <row r="1790" ht="12.75">
      <c r="I1790" s="18"/>
    </row>
    <row r="1791" ht="12.75">
      <c r="I1791" s="18"/>
    </row>
    <row r="1792" ht="12.75">
      <c r="I1792" s="18"/>
    </row>
    <row r="1793" ht="12.75">
      <c r="I1793" s="18"/>
    </row>
    <row r="1794" ht="12.75">
      <c r="I1794" s="18"/>
    </row>
    <row r="1795" ht="12.75">
      <c r="I1795" s="18"/>
    </row>
    <row r="1796" ht="12.75">
      <c r="I1796" s="18"/>
    </row>
    <row r="1797" ht="12.75">
      <c r="I1797" s="18"/>
    </row>
    <row r="1798" ht="12.75">
      <c r="I1798" s="18"/>
    </row>
    <row r="1799" ht="12.75">
      <c r="I1799" s="18"/>
    </row>
    <row r="1800" ht="12.75">
      <c r="I1800" s="18"/>
    </row>
    <row r="1801" ht="12.75">
      <c r="I1801" s="18"/>
    </row>
    <row r="1802" ht="12.75">
      <c r="I1802" s="18"/>
    </row>
    <row r="1803" ht="12.75">
      <c r="I1803" s="18"/>
    </row>
    <row r="1804" ht="12.75">
      <c r="I1804" s="18"/>
    </row>
    <row r="1805" ht="12.75">
      <c r="I1805" s="18"/>
    </row>
    <row r="1806" ht="12.75">
      <c r="I1806" s="18"/>
    </row>
    <row r="1807" ht="12.75">
      <c r="I1807" s="18"/>
    </row>
    <row r="1808" ht="12.75">
      <c r="I1808" s="18"/>
    </row>
    <row r="1809" ht="12.75">
      <c r="I1809" s="18"/>
    </row>
    <row r="1810" ht="12.75">
      <c r="I1810" s="18"/>
    </row>
    <row r="1811" ht="12.75">
      <c r="I1811" s="18"/>
    </row>
    <row r="1812" ht="12.75">
      <c r="I1812" s="18"/>
    </row>
    <row r="1813" ht="12.75">
      <c r="I1813" s="18"/>
    </row>
    <row r="1814" ht="12.75">
      <c r="I1814" s="18"/>
    </row>
    <row r="1815" ht="12.75">
      <c r="I1815" s="18"/>
    </row>
    <row r="1816" ht="12.75">
      <c r="I1816" s="18"/>
    </row>
    <row r="1817" ht="12.75">
      <c r="I1817" s="18"/>
    </row>
    <row r="1818" ht="12.75">
      <c r="I1818" s="18"/>
    </row>
    <row r="1819" ht="12.75">
      <c r="I1819" s="18"/>
    </row>
    <row r="1820" ht="12.75">
      <c r="I1820" s="18"/>
    </row>
    <row r="1821" ht="12.75">
      <c r="I1821" s="18"/>
    </row>
    <row r="1822" ht="12.75">
      <c r="I1822" s="18"/>
    </row>
    <row r="1823" ht="12.75">
      <c r="I1823" s="18"/>
    </row>
    <row r="1824" ht="12.75">
      <c r="I1824" s="18"/>
    </row>
    <row r="1825" ht="12.75">
      <c r="I1825" s="18"/>
    </row>
    <row r="1826" ht="12.75">
      <c r="I1826" s="18"/>
    </row>
    <row r="1827" ht="12.75">
      <c r="I1827" s="18"/>
    </row>
    <row r="1828" ht="12.75">
      <c r="I1828" s="18"/>
    </row>
    <row r="1829" ht="12.75">
      <c r="I1829" s="18"/>
    </row>
    <row r="1830" ht="12.75">
      <c r="I1830" s="18"/>
    </row>
    <row r="1831" ht="12.75">
      <c r="I1831" s="18"/>
    </row>
    <row r="1832" ht="12.75">
      <c r="I1832" s="18"/>
    </row>
    <row r="1833" ht="12.75">
      <c r="I1833" s="18"/>
    </row>
    <row r="1834" ht="12.75">
      <c r="I1834" s="18"/>
    </row>
    <row r="1835" ht="12.75">
      <c r="I1835" s="18"/>
    </row>
    <row r="1836" ht="12.75">
      <c r="I1836" s="18"/>
    </row>
    <row r="1837" ht="12.75">
      <c r="I1837" s="18"/>
    </row>
    <row r="1838" ht="12.75">
      <c r="I1838" s="18"/>
    </row>
    <row r="1839" ht="12.75">
      <c r="I1839" s="18"/>
    </row>
    <row r="1840" ht="12.75">
      <c r="I1840" s="18"/>
    </row>
    <row r="1841" ht="12.75">
      <c r="I1841" s="18"/>
    </row>
    <row r="1842" ht="12.75">
      <c r="I1842" s="18"/>
    </row>
    <row r="1843" ht="12.75">
      <c r="I1843" s="18"/>
    </row>
    <row r="1844" ht="12.75">
      <c r="I1844" s="18"/>
    </row>
    <row r="1845" ht="12.75">
      <c r="I1845" s="18"/>
    </row>
    <row r="1846" ht="12.75">
      <c r="I1846" s="18"/>
    </row>
    <row r="1847" ht="12.75">
      <c r="I1847" s="18"/>
    </row>
    <row r="1848" ht="12.75">
      <c r="I1848" s="18"/>
    </row>
    <row r="1849" ht="12.75">
      <c r="I1849" s="18"/>
    </row>
    <row r="1850" ht="12.75">
      <c r="I1850" s="18"/>
    </row>
    <row r="1851" ht="12.75">
      <c r="I1851" s="18"/>
    </row>
    <row r="1852" ht="12.75">
      <c r="I1852" s="18"/>
    </row>
    <row r="1853" ht="12.75">
      <c r="I1853" s="18"/>
    </row>
    <row r="1854" ht="12.75">
      <c r="I1854" s="18"/>
    </row>
    <row r="1855" ht="12.75">
      <c r="I1855" s="18"/>
    </row>
    <row r="1856" ht="12.75">
      <c r="I1856" s="18"/>
    </row>
    <row r="1857" ht="12.75">
      <c r="I1857" s="18"/>
    </row>
    <row r="1858" ht="12.75">
      <c r="I1858" s="18"/>
    </row>
    <row r="1859" ht="12.75">
      <c r="I1859" s="18"/>
    </row>
    <row r="1860" ht="12.75">
      <c r="I1860" s="18"/>
    </row>
    <row r="1861" ht="12.75">
      <c r="I1861" s="18"/>
    </row>
    <row r="1862" ht="12.75">
      <c r="I1862" s="18"/>
    </row>
    <row r="1863" ht="12.75">
      <c r="I1863" s="18"/>
    </row>
    <row r="1864" ht="12.75">
      <c r="I1864" s="18"/>
    </row>
    <row r="1865" ht="12.75">
      <c r="I1865" s="18"/>
    </row>
    <row r="1866" ht="12.75">
      <c r="I1866" s="18"/>
    </row>
    <row r="1867" ht="12.75">
      <c r="I1867" s="18"/>
    </row>
    <row r="1868" ht="12.75">
      <c r="I1868" s="18"/>
    </row>
    <row r="1869" ht="12.75">
      <c r="I1869" s="18"/>
    </row>
    <row r="1870" ht="12.75">
      <c r="I1870" s="18"/>
    </row>
    <row r="1871" ht="12.75">
      <c r="I1871" s="18"/>
    </row>
    <row r="1872" ht="12.75">
      <c r="I1872" s="18"/>
    </row>
    <row r="1873" ht="12.75">
      <c r="I1873" s="18"/>
    </row>
    <row r="1874" ht="12.75">
      <c r="I1874" s="18"/>
    </row>
    <row r="1875" ht="12.75">
      <c r="I1875" s="18"/>
    </row>
    <row r="1876" ht="12.75">
      <c r="I1876" s="18"/>
    </row>
    <row r="1877" ht="12.75">
      <c r="I1877" s="18"/>
    </row>
    <row r="1878" ht="12.75">
      <c r="I1878" s="18"/>
    </row>
    <row r="1879" ht="12.75">
      <c r="I1879" s="18"/>
    </row>
    <row r="1880" ht="12.75">
      <c r="I1880" s="18"/>
    </row>
    <row r="1881" ht="12.75">
      <c r="I1881" s="18"/>
    </row>
    <row r="1882" ht="12.75">
      <c r="I1882" s="18"/>
    </row>
    <row r="1883" ht="12.75">
      <c r="I1883" s="18"/>
    </row>
    <row r="1884" ht="12.75">
      <c r="I1884" s="18"/>
    </row>
    <row r="1885" ht="12.75">
      <c r="I1885" s="18"/>
    </row>
    <row r="1886" ht="12.75">
      <c r="I1886" s="18"/>
    </row>
    <row r="1887" ht="12.75">
      <c r="I1887" s="18"/>
    </row>
    <row r="1888" ht="12.75">
      <c r="I1888" s="18"/>
    </row>
    <row r="1889" ht="12.75">
      <c r="I1889" s="18"/>
    </row>
    <row r="1890" ht="12.75">
      <c r="I1890" s="18"/>
    </row>
    <row r="1891" ht="12.75">
      <c r="I1891" s="18"/>
    </row>
    <row r="1892" ht="12.75">
      <c r="I1892" s="18"/>
    </row>
    <row r="1893" ht="12.75">
      <c r="I1893" s="18"/>
    </row>
    <row r="1894" ht="12.75">
      <c r="I1894" s="18"/>
    </row>
    <row r="1895" ht="12.75">
      <c r="I1895" s="18"/>
    </row>
    <row r="1896" ht="12.75">
      <c r="I1896" s="18"/>
    </row>
    <row r="1897" ht="12.75">
      <c r="I1897" s="18"/>
    </row>
    <row r="1898" ht="12.75">
      <c r="I1898" s="18"/>
    </row>
    <row r="1899" ht="12.75">
      <c r="I1899" s="18"/>
    </row>
    <row r="1900" ht="12.75">
      <c r="I1900" s="18"/>
    </row>
    <row r="1901" ht="12.75">
      <c r="I1901" s="18"/>
    </row>
    <row r="1902" ht="12.75">
      <c r="I1902" s="18"/>
    </row>
    <row r="1903" ht="12.75">
      <c r="I1903" s="18"/>
    </row>
    <row r="1904" ht="12.75">
      <c r="I1904" s="18"/>
    </row>
    <row r="1905" ht="12.75">
      <c r="I1905" s="18"/>
    </row>
    <row r="1906" ht="12.75">
      <c r="I1906" s="18"/>
    </row>
    <row r="1907" ht="12.75">
      <c r="I1907" s="18"/>
    </row>
    <row r="1908" ht="12.75">
      <c r="I1908" s="18"/>
    </row>
    <row r="1909" ht="12.75">
      <c r="I1909" s="18"/>
    </row>
    <row r="1910" ht="12.75">
      <c r="I1910" s="18"/>
    </row>
    <row r="1911" ht="12.75">
      <c r="I1911" s="18"/>
    </row>
    <row r="1912" ht="12.75">
      <c r="I1912" s="18"/>
    </row>
    <row r="1913" ht="12.75">
      <c r="I1913" s="18"/>
    </row>
    <row r="1914" ht="12.75">
      <c r="I1914" s="18"/>
    </row>
    <row r="1915" ht="12.75">
      <c r="I1915" s="18"/>
    </row>
    <row r="1916" ht="12.75">
      <c r="I1916" s="18"/>
    </row>
    <row r="1917" ht="12.75">
      <c r="I1917" s="18"/>
    </row>
    <row r="1918" ht="12.75">
      <c r="I1918" s="18"/>
    </row>
    <row r="1919" ht="12.75">
      <c r="I1919" s="18"/>
    </row>
    <row r="1920" ht="12.75">
      <c r="I1920" s="18"/>
    </row>
    <row r="1921" ht="12.75">
      <c r="I1921" s="18"/>
    </row>
    <row r="1922" ht="12.75">
      <c r="I1922" s="18"/>
    </row>
    <row r="1923" ht="12.75">
      <c r="I1923" s="18"/>
    </row>
    <row r="1924" ht="12.75">
      <c r="I1924" s="18"/>
    </row>
    <row r="1925" ht="12.75">
      <c r="I1925" s="18"/>
    </row>
    <row r="1926" ht="12.75">
      <c r="I1926" s="18"/>
    </row>
    <row r="1927" ht="12.75">
      <c r="I1927" s="18"/>
    </row>
    <row r="1928" ht="12.75">
      <c r="I1928" s="18"/>
    </row>
    <row r="1929" ht="12.75">
      <c r="I1929" s="18"/>
    </row>
    <row r="1930" ht="12.75">
      <c r="I1930" s="18"/>
    </row>
    <row r="1931" ht="12.75">
      <c r="I1931" s="18"/>
    </row>
    <row r="1932" ht="12.75">
      <c r="I1932" s="18"/>
    </row>
    <row r="1933" ht="12.75">
      <c r="I1933" s="18"/>
    </row>
    <row r="1934" ht="12.75">
      <c r="I1934" s="18"/>
    </row>
    <row r="1935" ht="12.75">
      <c r="I1935" s="18"/>
    </row>
    <row r="1936" ht="12.75">
      <c r="I1936" s="18"/>
    </row>
    <row r="1937" ht="12.75">
      <c r="I1937" s="18"/>
    </row>
    <row r="1938" ht="12.75">
      <c r="I1938" s="18"/>
    </row>
    <row r="1939" ht="12.75">
      <c r="I1939" s="18"/>
    </row>
    <row r="1940" ht="12.75">
      <c r="I1940" s="18"/>
    </row>
    <row r="1941" ht="12.75">
      <c r="I1941" s="18"/>
    </row>
    <row r="1942" ht="12.75">
      <c r="I1942" s="18"/>
    </row>
    <row r="1943" ht="12.75">
      <c r="I1943" s="18"/>
    </row>
    <row r="1944" ht="12.75">
      <c r="I1944" s="18"/>
    </row>
    <row r="1945" ht="12.75">
      <c r="I1945" s="18"/>
    </row>
    <row r="1946" ht="12.75">
      <c r="I1946" s="18"/>
    </row>
    <row r="1947" ht="12.75">
      <c r="I1947" s="18"/>
    </row>
    <row r="1948" ht="12.75">
      <c r="I1948" s="18"/>
    </row>
    <row r="1949" ht="12.75">
      <c r="I1949" s="18"/>
    </row>
    <row r="1950" ht="12.75">
      <c r="I1950" s="18"/>
    </row>
    <row r="1951" ht="12.75">
      <c r="I1951" s="18"/>
    </row>
    <row r="1952" ht="12.75">
      <c r="I1952" s="18"/>
    </row>
    <row r="1953" ht="12.75">
      <c r="I1953" s="18"/>
    </row>
    <row r="1954" ht="12.75">
      <c r="I1954" s="18"/>
    </row>
    <row r="1955" ht="12.75">
      <c r="I1955" s="18"/>
    </row>
    <row r="1956" ht="12.75">
      <c r="I1956" s="18"/>
    </row>
    <row r="1957" ht="12.75">
      <c r="I1957" s="18"/>
    </row>
    <row r="1958" ht="12.75">
      <c r="I1958" s="18"/>
    </row>
    <row r="1959" ht="12.75">
      <c r="I1959" s="18"/>
    </row>
    <row r="1960" ht="12.75">
      <c r="I1960" s="18"/>
    </row>
    <row r="1961" ht="12.75">
      <c r="I1961" s="18"/>
    </row>
    <row r="1962" ht="12.75">
      <c r="I1962" s="18"/>
    </row>
    <row r="1963" ht="12.75">
      <c r="I1963" s="18"/>
    </row>
    <row r="1964" ht="12.75">
      <c r="I1964" s="18"/>
    </row>
    <row r="1965" ht="12.75">
      <c r="I1965" s="18"/>
    </row>
    <row r="1966" ht="12.75">
      <c r="I1966" s="18"/>
    </row>
    <row r="1967" ht="12.75">
      <c r="I1967" s="18"/>
    </row>
    <row r="1968" ht="12.75">
      <c r="I1968" s="18"/>
    </row>
    <row r="1969" ht="12.75">
      <c r="I1969" s="18"/>
    </row>
    <row r="1970" ht="12.75">
      <c r="I1970" s="18"/>
    </row>
    <row r="1971" ht="12.75">
      <c r="I1971" s="18"/>
    </row>
    <row r="1972" ht="12.75">
      <c r="I1972" s="18"/>
    </row>
    <row r="1973" ht="12.75">
      <c r="I1973" s="18"/>
    </row>
    <row r="1974" ht="12.75">
      <c r="I1974" s="18"/>
    </row>
    <row r="1975" ht="12.75">
      <c r="I1975" s="18"/>
    </row>
    <row r="1976" ht="12.75">
      <c r="I1976" s="18"/>
    </row>
    <row r="1977" ht="12.75">
      <c r="I1977" s="18"/>
    </row>
    <row r="1978" ht="12.75">
      <c r="I1978" s="18"/>
    </row>
    <row r="1979" ht="12.75">
      <c r="I1979" s="18"/>
    </row>
    <row r="1980" ht="12.75">
      <c r="I1980" s="18"/>
    </row>
    <row r="1981" ht="12.75">
      <c r="I1981" s="18"/>
    </row>
    <row r="1982" ht="12.75">
      <c r="I1982" s="18"/>
    </row>
    <row r="1983" ht="12.75">
      <c r="I1983" s="18"/>
    </row>
    <row r="1984" ht="12.75">
      <c r="I1984" s="18"/>
    </row>
    <row r="1985" ht="12.75">
      <c r="I1985" s="18"/>
    </row>
    <row r="1986" ht="12.75">
      <c r="I1986" s="18"/>
    </row>
    <row r="1987" ht="12.75">
      <c r="I1987" s="18"/>
    </row>
    <row r="1988" ht="12.75">
      <c r="I1988" s="18"/>
    </row>
    <row r="1989" ht="12.75">
      <c r="I1989" s="18"/>
    </row>
    <row r="1990" ht="12.75">
      <c r="I1990" s="18"/>
    </row>
    <row r="1991" ht="12.75">
      <c r="I1991" s="18"/>
    </row>
    <row r="1992" ht="12.75">
      <c r="I1992" s="18"/>
    </row>
    <row r="1993" ht="12.75">
      <c r="I1993" s="18"/>
    </row>
    <row r="1994" ht="12.75">
      <c r="I1994" s="18"/>
    </row>
    <row r="1995" ht="12.75">
      <c r="I1995" s="18"/>
    </row>
    <row r="1996" ht="12.75">
      <c r="I1996" s="18"/>
    </row>
    <row r="1997" ht="12.75">
      <c r="I1997" s="18"/>
    </row>
    <row r="1998" ht="12.75">
      <c r="I1998" s="18"/>
    </row>
    <row r="1999" ht="12.75">
      <c r="I1999" s="18"/>
    </row>
    <row r="2000" ht="12.75">
      <c r="I2000" s="18"/>
    </row>
    <row r="2001" ht="12.75">
      <c r="I2001" s="18"/>
    </row>
    <row r="2002" ht="12.75">
      <c r="I2002" s="18"/>
    </row>
    <row r="2003" ht="12.75">
      <c r="I2003" s="18"/>
    </row>
    <row r="2004" ht="12.75">
      <c r="I2004" s="18"/>
    </row>
    <row r="2005" ht="12.75">
      <c r="I2005" s="18"/>
    </row>
    <row r="2006" ht="12.75">
      <c r="I2006" s="18"/>
    </row>
    <row r="2007" ht="12.75">
      <c r="I2007" s="18"/>
    </row>
    <row r="2008" ht="12.75">
      <c r="I2008" s="18"/>
    </row>
    <row r="2009" ht="12.75">
      <c r="I2009" s="18"/>
    </row>
    <row r="2010" ht="12.75">
      <c r="I2010" s="18"/>
    </row>
    <row r="2011" ht="12.75">
      <c r="I2011" s="18"/>
    </row>
    <row r="2012" ht="12.75">
      <c r="I2012" s="18"/>
    </row>
    <row r="2013" ht="12.75">
      <c r="I2013" s="18"/>
    </row>
    <row r="2014" ht="12.75">
      <c r="I2014" s="18"/>
    </row>
    <row r="2015" ht="12.75">
      <c r="I2015" s="18"/>
    </row>
    <row r="2016" ht="12.75">
      <c r="I2016" s="18"/>
    </row>
    <row r="2017" ht="12.75">
      <c r="I2017" s="18"/>
    </row>
    <row r="2018" ht="12.75">
      <c r="I2018" s="18"/>
    </row>
    <row r="2019" ht="12.75">
      <c r="I2019" s="18"/>
    </row>
    <row r="2020" ht="12.75">
      <c r="I2020" s="18"/>
    </row>
    <row r="2021" ht="12.75">
      <c r="I2021" s="18"/>
    </row>
    <row r="2022" ht="12.75">
      <c r="I2022" s="18"/>
    </row>
    <row r="2023" ht="12.75">
      <c r="I2023" s="18"/>
    </row>
    <row r="2024" ht="12.75">
      <c r="I2024" s="18"/>
    </row>
    <row r="2025" ht="12.75">
      <c r="I2025" s="18"/>
    </row>
    <row r="2026" ht="12.75">
      <c r="I2026" s="18"/>
    </row>
    <row r="2027" ht="12.75">
      <c r="I2027" s="18"/>
    </row>
    <row r="2028" ht="12.75">
      <c r="I2028" s="18"/>
    </row>
    <row r="2029" ht="12.75">
      <c r="I2029" s="18"/>
    </row>
    <row r="2030" ht="12.75">
      <c r="I2030" s="18"/>
    </row>
    <row r="2031" ht="12.75">
      <c r="I2031" s="18"/>
    </row>
    <row r="2032" ht="12.75">
      <c r="I2032" s="18"/>
    </row>
    <row r="2033" ht="12.75">
      <c r="I2033" s="18"/>
    </row>
    <row r="2034" ht="12.75">
      <c r="I2034" s="18"/>
    </row>
    <row r="2035" ht="12.75">
      <c r="I2035" s="18"/>
    </row>
    <row r="2036" ht="12.75">
      <c r="I2036" s="18"/>
    </row>
    <row r="2037" ht="12.75">
      <c r="I2037" s="18"/>
    </row>
    <row r="2038" ht="12.75">
      <c r="I2038" s="18"/>
    </row>
    <row r="2039" ht="12.75">
      <c r="I2039" s="18"/>
    </row>
    <row r="2040" ht="12.75">
      <c r="I2040" s="18"/>
    </row>
    <row r="2041" ht="12.75">
      <c r="I2041" s="18"/>
    </row>
    <row r="2042" ht="12.75">
      <c r="I2042" s="18"/>
    </row>
    <row r="2043" ht="12.75">
      <c r="I2043" s="18"/>
    </row>
    <row r="2044" ht="12.75">
      <c r="I2044" s="18"/>
    </row>
    <row r="2045" ht="12.75">
      <c r="I2045" s="18"/>
    </row>
    <row r="2046" ht="12.75">
      <c r="I2046" s="18"/>
    </row>
    <row r="2047" ht="12.75">
      <c r="I2047" s="18"/>
    </row>
    <row r="2048" ht="12.75">
      <c r="I2048" s="18"/>
    </row>
    <row r="2049" ht="12.75">
      <c r="I2049" s="18"/>
    </row>
    <row r="2050" ht="12.75">
      <c r="I2050" s="18"/>
    </row>
    <row r="2051" ht="12.75">
      <c r="I2051" s="18"/>
    </row>
    <row r="2052" ht="12.75">
      <c r="I2052" s="18"/>
    </row>
    <row r="2053" ht="12.75">
      <c r="I2053" s="18"/>
    </row>
    <row r="2054" ht="12.75">
      <c r="I2054" s="18"/>
    </row>
    <row r="2055" ht="12.75">
      <c r="I2055" s="18"/>
    </row>
    <row r="2056" ht="12.75">
      <c r="I2056" s="18"/>
    </row>
    <row r="2057" ht="12.75">
      <c r="I2057" s="18"/>
    </row>
    <row r="2058" ht="12.75">
      <c r="I2058" s="18"/>
    </row>
    <row r="2059" ht="12.75">
      <c r="I2059" s="18"/>
    </row>
    <row r="2060" ht="12.75">
      <c r="I2060" s="18"/>
    </row>
    <row r="2061" ht="12.75">
      <c r="I2061" s="18"/>
    </row>
    <row r="2062" ht="12.75">
      <c r="I2062" s="18"/>
    </row>
    <row r="2063" ht="12.75">
      <c r="I2063" s="18"/>
    </row>
    <row r="2064" ht="12.75">
      <c r="I2064" s="18"/>
    </row>
    <row r="2065" ht="12.75">
      <c r="I2065" s="18"/>
    </row>
    <row r="2066" ht="12.75">
      <c r="I2066" s="18"/>
    </row>
    <row r="2067" ht="12.75">
      <c r="I2067" s="18"/>
    </row>
    <row r="2068" ht="12.75">
      <c r="I2068" s="18"/>
    </row>
    <row r="2069" ht="12.75">
      <c r="I2069" s="18"/>
    </row>
    <row r="2070" ht="12.75">
      <c r="I2070" s="18"/>
    </row>
    <row r="2071" ht="12.75">
      <c r="I2071" s="18"/>
    </row>
    <row r="2072" ht="12.75">
      <c r="I2072" s="18"/>
    </row>
    <row r="2073" ht="12.75">
      <c r="I2073" s="18"/>
    </row>
    <row r="2074" ht="12.75">
      <c r="I2074" s="18"/>
    </row>
    <row r="2075" ht="12.75">
      <c r="I2075" s="18"/>
    </row>
    <row r="2076" ht="12.75">
      <c r="I2076" s="18"/>
    </row>
    <row r="2077" ht="12.75">
      <c r="I2077" s="18"/>
    </row>
    <row r="2078" ht="12.75">
      <c r="I2078" s="18"/>
    </row>
    <row r="2079" ht="12.75">
      <c r="I2079" s="18"/>
    </row>
    <row r="2080" ht="12.75">
      <c r="I2080" s="18"/>
    </row>
    <row r="2081" ht="12.75">
      <c r="I2081" s="18"/>
    </row>
    <row r="2082" ht="12.75">
      <c r="I2082" s="18"/>
    </row>
    <row r="2083" ht="12.75">
      <c r="I2083" s="18"/>
    </row>
    <row r="2084" ht="12.75">
      <c r="I2084" s="18"/>
    </row>
    <row r="2085" ht="12.75">
      <c r="I2085" s="18"/>
    </row>
    <row r="2086" ht="12.75">
      <c r="I2086" s="18"/>
    </row>
    <row r="2087" ht="12.75">
      <c r="I2087" s="18"/>
    </row>
    <row r="2088" ht="12.75">
      <c r="I2088" s="18"/>
    </row>
    <row r="2089" ht="12.75">
      <c r="I2089" s="18"/>
    </row>
    <row r="2090" ht="12.75">
      <c r="I2090" s="18"/>
    </row>
    <row r="2091" ht="12.75">
      <c r="I2091" s="18"/>
    </row>
    <row r="2092" ht="12.75">
      <c r="I2092" s="18"/>
    </row>
    <row r="2093" ht="12.75">
      <c r="I2093" s="18"/>
    </row>
    <row r="2094" ht="12.75">
      <c r="I2094" s="18"/>
    </row>
    <row r="2095" ht="12.75">
      <c r="I2095" s="18"/>
    </row>
    <row r="2096" ht="12.75">
      <c r="I2096" s="18"/>
    </row>
    <row r="2097" ht="12.75">
      <c r="I2097" s="18"/>
    </row>
    <row r="2098" ht="12.75">
      <c r="I2098" s="18"/>
    </row>
    <row r="2099" ht="12.75">
      <c r="I2099" s="18"/>
    </row>
    <row r="2100" ht="12.75">
      <c r="I2100" s="18"/>
    </row>
    <row r="2101" ht="12.75">
      <c r="I2101" s="18"/>
    </row>
    <row r="2102" ht="12.75">
      <c r="I2102" s="18"/>
    </row>
    <row r="2103" ht="12.75">
      <c r="I2103" s="18"/>
    </row>
    <row r="2104" ht="12.75">
      <c r="I2104" s="18"/>
    </row>
    <row r="2105" ht="12.75">
      <c r="I2105" s="18"/>
    </row>
    <row r="2106" ht="12.75">
      <c r="I2106" s="18"/>
    </row>
    <row r="2107" ht="12.75">
      <c r="I2107" s="18"/>
    </row>
    <row r="2108" ht="12.75">
      <c r="I2108" s="18"/>
    </row>
    <row r="2109" ht="12.75">
      <c r="I2109" s="18"/>
    </row>
    <row r="2110" ht="12.75">
      <c r="I2110" s="18"/>
    </row>
    <row r="2111" ht="12.75">
      <c r="I2111" s="18"/>
    </row>
    <row r="2112" ht="12.75">
      <c r="I2112" s="18"/>
    </row>
    <row r="2113" ht="12.75">
      <c r="I2113" s="18"/>
    </row>
    <row r="2114" ht="12.75">
      <c r="I2114" s="18"/>
    </row>
    <row r="2115" ht="12.75">
      <c r="I2115" s="18"/>
    </row>
    <row r="2116" ht="12.75">
      <c r="I2116" s="18"/>
    </row>
    <row r="2117" ht="12.75">
      <c r="I2117" s="18"/>
    </row>
    <row r="2118" ht="12.75">
      <c r="I2118" s="18"/>
    </row>
    <row r="2119" ht="12.75">
      <c r="I2119" s="18"/>
    </row>
    <row r="2120" ht="12.75">
      <c r="I2120" s="18"/>
    </row>
    <row r="2121" ht="12.75">
      <c r="I2121" s="18"/>
    </row>
    <row r="2122" ht="12.75">
      <c r="I2122" s="18"/>
    </row>
    <row r="2123" ht="12.75">
      <c r="I2123" s="18"/>
    </row>
    <row r="2124" ht="12.75">
      <c r="I2124" s="18"/>
    </row>
    <row r="2125" ht="12.75">
      <c r="I2125" s="18"/>
    </row>
    <row r="2126" ht="12.75">
      <c r="I2126" s="18"/>
    </row>
    <row r="2127" ht="12.75">
      <c r="I2127" s="18"/>
    </row>
    <row r="2128" ht="12.75">
      <c r="I2128" s="18"/>
    </row>
    <row r="2129" ht="12.75">
      <c r="I2129" s="18"/>
    </row>
    <row r="2130" ht="12.75">
      <c r="I2130" s="18"/>
    </row>
    <row r="2131" ht="12.75">
      <c r="I2131" s="18"/>
    </row>
    <row r="2132" ht="12.75">
      <c r="I2132" s="18"/>
    </row>
    <row r="2133" ht="12.75">
      <c r="I2133" s="18"/>
    </row>
    <row r="2134" ht="12.75">
      <c r="I2134" s="18"/>
    </row>
    <row r="2135" ht="12.75">
      <c r="I2135" s="18"/>
    </row>
    <row r="2136" ht="12.75">
      <c r="I2136" s="18"/>
    </row>
    <row r="2137" ht="12.75">
      <c r="I2137" s="18"/>
    </row>
    <row r="2138" ht="12.75">
      <c r="I2138" s="18"/>
    </row>
    <row r="2139" ht="12.75">
      <c r="I2139" s="18"/>
    </row>
    <row r="2140" ht="12.75">
      <c r="I2140" s="18"/>
    </row>
    <row r="2141" ht="12.75">
      <c r="I2141" s="18"/>
    </row>
    <row r="2142" ht="12.75">
      <c r="I2142" s="18"/>
    </row>
    <row r="2143" ht="12.75">
      <c r="I2143" s="18"/>
    </row>
    <row r="2144" ht="12.75">
      <c r="I2144" s="18"/>
    </row>
    <row r="2145" ht="12.75">
      <c r="I2145" s="18"/>
    </row>
    <row r="2146" ht="12.75">
      <c r="I2146" s="18"/>
    </row>
    <row r="2147" ht="12.75">
      <c r="I2147" s="18"/>
    </row>
    <row r="2148" ht="12.75">
      <c r="I2148" s="18"/>
    </row>
    <row r="2149" ht="12.75">
      <c r="I2149" s="18"/>
    </row>
    <row r="2150" ht="12.75">
      <c r="I2150" s="18"/>
    </row>
    <row r="2151" ht="12.75">
      <c r="I2151" s="18"/>
    </row>
    <row r="2152" ht="12.75">
      <c r="I2152" s="18"/>
    </row>
    <row r="2153" ht="12.75">
      <c r="I2153" s="18"/>
    </row>
    <row r="2154" ht="12.75">
      <c r="I2154" s="18"/>
    </row>
    <row r="2155" ht="12.75">
      <c r="I2155" s="18"/>
    </row>
    <row r="2156" ht="12.75">
      <c r="I2156" s="18"/>
    </row>
    <row r="2157" ht="12.75">
      <c r="I2157" s="18"/>
    </row>
    <row r="2158" ht="12.75">
      <c r="I2158" s="18"/>
    </row>
    <row r="2159" ht="12.75">
      <c r="I2159" s="18"/>
    </row>
    <row r="2160" ht="12.75">
      <c r="I2160" s="18"/>
    </row>
    <row r="2161" ht="12.75">
      <c r="I2161" s="18"/>
    </row>
    <row r="2162" ht="12.75">
      <c r="I2162" s="18"/>
    </row>
    <row r="2163" ht="12.75">
      <c r="I2163" s="18"/>
    </row>
    <row r="2164" ht="12.75">
      <c r="I2164" s="18"/>
    </row>
    <row r="2165" ht="12.75">
      <c r="I2165" s="18"/>
    </row>
    <row r="2166" ht="12.75">
      <c r="I2166" s="18"/>
    </row>
    <row r="2167" ht="12.75">
      <c r="I2167" s="18"/>
    </row>
    <row r="2168" ht="12.75">
      <c r="I2168" s="18"/>
    </row>
    <row r="2169" ht="12.75">
      <c r="I2169" s="18"/>
    </row>
    <row r="2170" ht="12.75">
      <c r="I2170" s="18"/>
    </row>
    <row r="2171" ht="12.75">
      <c r="I2171" s="18"/>
    </row>
    <row r="2172" ht="12.75">
      <c r="I2172" s="18"/>
    </row>
    <row r="2173" ht="12.75">
      <c r="I2173" s="18"/>
    </row>
    <row r="2174" ht="12.75">
      <c r="I2174" s="18"/>
    </row>
    <row r="2175" ht="12.75">
      <c r="I2175" s="18"/>
    </row>
    <row r="2176" ht="12.75">
      <c r="I2176" s="18"/>
    </row>
    <row r="2177" ht="12.75">
      <c r="I2177" s="18"/>
    </row>
    <row r="2178" ht="12.75">
      <c r="I2178" s="18"/>
    </row>
    <row r="2179" ht="12.75">
      <c r="I2179" s="18"/>
    </row>
    <row r="2180" ht="12.75">
      <c r="I2180" s="18"/>
    </row>
    <row r="2181" ht="12.75">
      <c r="I2181" s="18"/>
    </row>
    <row r="2182" ht="12.75">
      <c r="I2182" s="18"/>
    </row>
    <row r="2183" ht="12.75">
      <c r="I2183" s="18"/>
    </row>
    <row r="2184" ht="12.75">
      <c r="I2184" s="18"/>
    </row>
    <row r="2185" ht="12.75">
      <c r="I2185" s="18"/>
    </row>
    <row r="2186" ht="12.75">
      <c r="I2186" s="18"/>
    </row>
    <row r="2187" ht="12.75">
      <c r="I2187" s="18"/>
    </row>
    <row r="2188" ht="12.75">
      <c r="I2188" s="18"/>
    </row>
    <row r="2189" ht="12.75">
      <c r="I2189" s="18"/>
    </row>
    <row r="2190" ht="12.75">
      <c r="I2190" s="18"/>
    </row>
    <row r="2191" ht="12.75">
      <c r="I2191" s="18"/>
    </row>
    <row r="2192" ht="12.75">
      <c r="I2192" s="18"/>
    </row>
    <row r="2193" ht="12.75">
      <c r="I2193" s="18"/>
    </row>
    <row r="2194" ht="12.75">
      <c r="I2194" s="18"/>
    </row>
    <row r="2195" ht="12.75">
      <c r="I2195" s="18"/>
    </row>
    <row r="2196" ht="12.75">
      <c r="I2196" s="18"/>
    </row>
    <row r="2197" ht="12.75">
      <c r="I2197" s="18"/>
    </row>
    <row r="2198" ht="12.75">
      <c r="I2198" s="18"/>
    </row>
    <row r="2199" ht="12.75">
      <c r="I2199" s="18"/>
    </row>
    <row r="2200" ht="12.75">
      <c r="I2200" s="18"/>
    </row>
    <row r="2201" ht="12.75">
      <c r="I2201" s="18"/>
    </row>
    <row r="2202" ht="12.75">
      <c r="I2202" s="18"/>
    </row>
    <row r="2203" ht="12.75">
      <c r="I2203" s="18"/>
    </row>
    <row r="2204" ht="12.75">
      <c r="I2204" s="18"/>
    </row>
    <row r="2205" ht="12.75">
      <c r="I2205" s="18"/>
    </row>
    <row r="2206" ht="12.75">
      <c r="I2206" s="18"/>
    </row>
    <row r="2207" ht="12.75">
      <c r="I2207" s="18"/>
    </row>
    <row r="2208" ht="12.75">
      <c r="I2208" s="18"/>
    </row>
    <row r="2209" ht="12.75">
      <c r="I2209" s="18"/>
    </row>
    <row r="2210" ht="12.75">
      <c r="I2210" s="18"/>
    </row>
    <row r="2211" ht="12.75">
      <c r="I2211" s="18"/>
    </row>
    <row r="2212" ht="12.75">
      <c r="I2212" s="18"/>
    </row>
    <row r="2213" ht="12.75">
      <c r="I2213" s="18"/>
    </row>
    <row r="2214" ht="12.75">
      <c r="I2214" s="18"/>
    </row>
    <row r="2215" ht="12.75">
      <c r="I2215" s="18"/>
    </row>
    <row r="2216" ht="12.75">
      <c r="I2216" s="18"/>
    </row>
    <row r="2217" ht="12.75">
      <c r="I2217" s="18"/>
    </row>
    <row r="2218" ht="12.75">
      <c r="I2218" s="18"/>
    </row>
    <row r="2219" ht="12.75">
      <c r="I2219" s="18"/>
    </row>
    <row r="2220" ht="12.75">
      <c r="I2220" s="18"/>
    </row>
    <row r="2221" ht="12.75">
      <c r="I2221" s="18"/>
    </row>
    <row r="2222" ht="12.75">
      <c r="I2222" s="18"/>
    </row>
    <row r="2223" ht="12.75">
      <c r="I2223" s="18"/>
    </row>
    <row r="2224" ht="12.75">
      <c r="I2224" s="18"/>
    </row>
    <row r="2225" ht="12.75">
      <c r="I2225" s="18"/>
    </row>
    <row r="2226" ht="12.75">
      <c r="I2226" s="18"/>
    </row>
    <row r="2227" ht="12.75">
      <c r="I2227" s="18"/>
    </row>
    <row r="2228" ht="12.75">
      <c r="I2228" s="18"/>
    </row>
    <row r="2229" ht="12.75">
      <c r="I2229" s="18"/>
    </row>
    <row r="2230" ht="12.75">
      <c r="I2230" s="18"/>
    </row>
    <row r="2231" ht="12.75">
      <c r="I2231" s="18"/>
    </row>
    <row r="2232" ht="12.75">
      <c r="I2232" s="18"/>
    </row>
    <row r="2233" ht="12.75">
      <c r="I2233" s="18"/>
    </row>
    <row r="2234" ht="12.75">
      <c r="I2234" s="18"/>
    </row>
    <row r="2235" ht="12.75">
      <c r="I2235" s="18"/>
    </row>
    <row r="2236" ht="12.75">
      <c r="I2236" s="18"/>
    </row>
    <row r="2237" ht="12.75">
      <c r="I2237" s="18"/>
    </row>
    <row r="2238" ht="12.75">
      <c r="I2238" s="18"/>
    </row>
    <row r="2239" ht="12.75">
      <c r="I2239" s="18"/>
    </row>
    <row r="2240" ht="12.75">
      <c r="I2240" s="18"/>
    </row>
    <row r="2241" ht="12.75">
      <c r="I2241" s="18"/>
    </row>
    <row r="2242" ht="12.75">
      <c r="I2242" s="18"/>
    </row>
    <row r="2243" ht="12.75">
      <c r="I2243" s="18"/>
    </row>
    <row r="2244" ht="12.75">
      <c r="I2244" s="18"/>
    </row>
    <row r="2245" ht="12.75">
      <c r="I2245" s="18"/>
    </row>
    <row r="2246" ht="12.75">
      <c r="I2246" s="18"/>
    </row>
    <row r="2247" ht="12.75">
      <c r="I2247" s="18"/>
    </row>
    <row r="2248" ht="12.75">
      <c r="I2248" s="18"/>
    </row>
    <row r="2249" ht="12.75">
      <c r="I2249" s="18"/>
    </row>
    <row r="2250" ht="12.75">
      <c r="I2250" s="18"/>
    </row>
    <row r="2251" ht="12.75">
      <c r="I2251" s="18"/>
    </row>
    <row r="2252" ht="12.75">
      <c r="I2252" s="18"/>
    </row>
    <row r="2253" ht="12.75">
      <c r="I2253" s="18"/>
    </row>
    <row r="2254" ht="12.75">
      <c r="I2254" s="18"/>
    </row>
    <row r="2255" ht="12.75">
      <c r="I2255" s="18"/>
    </row>
    <row r="2256" ht="12.75">
      <c r="I2256" s="18"/>
    </row>
    <row r="2257" ht="12.75">
      <c r="I2257" s="18"/>
    </row>
    <row r="2258" ht="12.75">
      <c r="I2258" s="18"/>
    </row>
    <row r="2259" ht="12.75">
      <c r="I2259" s="18"/>
    </row>
    <row r="2260" ht="12.75">
      <c r="I2260" s="18"/>
    </row>
    <row r="2261" ht="12.75">
      <c r="I2261" s="18"/>
    </row>
    <row r="2262" ht="12.75">
      <c r="I2262" s="18"/>
    </row>
    <row r="2263" ht="12.75">
      <c r="I2263" s="18"/>
    </row>
    <row r="2264" ht="12.75">
      <c r="I2264" s="18"/>
    </row>
    <row r="2265" ht="12.75">
      <c r="I2265" s="18"/>
    </row>
    <row r="2266" ht="12.75">
      <c r="I2266" s="18"/>
    </row>
    <row r="2267" ht="12.75">
      <c r="I2267" s="18"/>
    </row>
    <row r="2268" ht="12.75">
      <c r="I2268" s="18"/>
    </row>
    <row r="2269" ht="12.75">
      <c r="I2269" s="18"/>
    </row>
    <row r="2270" ht="12.75">
      <c r="I2270" s="18"/>
    </row>
    <row r="2271" ht="12.75">
      <c r="I2271" s="18"/>
    </row>
    <row r="2272" ht="12.75">
      <c r="I2272" s="18"/>
    </row>
    <row r="2273" ht="12.75">
      <c r="I2273" s="18"/>
    </row>
    <row r="2274" ht="12.75">
      <c r="I2274" s="18"/>
    </row>
    <row r="2275" ht="12.75">
      <c r="I2275" s="18"/>
    </row>
    <row r="2276" ht="12.75">
      <c r="I2276" s="18"/>
    </row>
    <row r="2277" ht="12.75">
      <c r="I2277" s="18"/>
    </row>
    <row r="2278" ht="12.75">
      <c r="I2278" s="18"/>
    </row>
    <row r="2279" ht="12.75">
      <c r="I2279" s="18"/>
    </row>
    <row r="2280" ht="12.75">
      <c r="I2280" s="18"/>
    </row>
    <row r="2281" ht="12.75">
      <c r="I2281" s="18"/>
    </row>
    <row r="2282" ht="12.75">
      <c r="I2282" s="18"/>
    </row>
    <row r="2283" ht="12.75">
      <c r="I2283" s="18"/>
    </row>
    <row r="2284" ht="12.75">
      <c r="I2284" s="18"/>
    </row>
    <row r="2285" ht="12.75">
      <c r="I2285" s="18"/>
    </row>
    <row r="2286" ht="12.75">
      <c r="I2286" s="18"/>
    </row>
    <row r="2287" ht="12.75">
      <c r="I2287" s="18"/>
    </row>
    <row r="2288" ht="12.75">
      <c r="I2288" s="18"/>
    </row>
    <row r="2289" ht="12.75">
      <c r="I2289" s="18"/>
    </row>
    <row r="2290" ht="12.75">
      <c r="I2290" s="18"/>
    </row>
    <row r="2291" ht="12.75">
      <c r="I2291" s="18"/>
    </row>
    <row r="2292" ht="12.75">
      <c r="I2292" s="18"/>
    </row>
    <row r="2293" ht="12.75">
      <c r="I2293" s="18"/>
    </row>
    <row r="2294" ht="12.75">
      <c r="I2294" s="18"/>
    </row>
    <row r="2295" ht="12.75">
      <c r="I2295" s="18"/>
    </row>
    <row r="2296" ht="12.75">
      <c r="I2296" s="18"/>
    </row>
    <row r="2297" ht="12.75">
      <c r="I2297" s="18"/>
    </row>
    <row r="2298" ht="12.75">
      <c r="I2298" s="18"/>
    </row>
    <row r="2299" ht="12.75">
      <c r="I2299" s="18"/>
    </row>
    <row r="2300" ht="12.75">
      <c r="I2300" s="18"/>
    </row>
    <row r="2301" ht="12.75">
      <c r="I2301" s="18"/>
    </row>
    <row r="2302" ht="12.75">
      <c r="I2302" s="18"/>
    </row>
    <row r="2303" ht="12.75">
      <c r="I2303" s="18"/>
    </row>
    <row r="2304" ht="12.75">
      <c r="I2304" s="18"/>
    </row>
    <row r="2305" ht="12.75">
      <c r="I2305" s="18"/>
    </row>
    <row r="2306" ht="12.75">
      <c r="I2306" s="18"/>
    </row>
    <row r="2307" ht="12.75">
      <c r="I2307" s="18"/>
    </row>
    <row r="2308" ht="12.75">
      <c r="I2308" s="18"/>
    </row>
    <row r="2309" ht="12.75">
      <c r="I2309" s="18"/>
    </row>
    <row r="2310" ht="12.75">
      <c r="I2310" s="18"/>
    </row>
    <row r="2311" ht="12.75">
      <c r="I2311" s="18"/>
    </row>
    <row r="2312" ht="12.75">
      <c r="I2312" s="18"/>
    </row>
    <row r="2313" ht="12.75">
      <c r="I2313" s="18"/>
    </row>
    <row r="2314" ht="12.75">
      <c r="I2314" s="18"/>
    </row>
    <row r="2315" ht="12.75">
      <c r="I2315" s="18"/>
    </row>
    <row r="2316" ht="12.75">
      <c r="I2316" s="18"/>
    </row>
    <row r="2317" ht="12.75">
      <c r="I2317" s="18"/>
    </row>
    <row r="2318" ht="12.75">
      <c r="I2318" s="18"/>
    </row>
    <row r="2319" ht="12.75">
      <c r="I2319" s="18"/>
    </row>
    <row r="2320" ht="12.75">
      <c r="I2320" s="18"/>
    </row>
    <row r="2321" ht="12.75">
      <c r="I2321" s="18"/>
    </row>
    <row r="2322" ht="12.75">
      <c r="I2322" s="18"/>
    </row>
    <row r="2323" ht="12.75">
      <c r="I2323" s="18"/>
    </row>
    <row r="2324" ht="12.75">
      <c r="I2324" s="18"/>
    </row>
    <row r="2325" ht="12.75">
      <c r="I2325" s="18"/>
    </row>
    <row r="2326" ht="12.75">
      <c r="I2326" s="18"/>
    </row>
    <row r="2327" ht="12.75">
      <c r="I2327" s="18"/>
    </row>
    <row r="2328" ht="12.75">
      <c r="I2328" s="18"/>
    </row>
    <row r="2329" ht="12.75">
      <c r="I2329" s="18"/>
    </row>
    <row r="2330" ht="12.75">
      <c r="I2330" s="18"/>
    </row>
    <row r="2331" ht="12.75">
      <c r="I2331" s="18"/>
    </row>
    <row r="2332" ht="12.75">
      <c r="I2332" s="18"/>
    </row>
    <row r="2333" ht="12.75">
      <c r="I2333" s="18"/>
    </row>
    <row r="2334" ht="12.75">
      <c r="I2334" s="18"/>
    </row>
    <row r="2335" ht="12.75">
      <c r="I2335" s="18"/>
    </row>
    <row r="2336" ht="12.75">
      <c r="I2336" s="18"/>
    </row>
    <row r="2337" ht="12.75">
      <c r="I2337" s="18"/>
    </row>
    <row r="2338" ht="12.75">
      <c r="I2338" s="18"/>
    </row>
    <row r="2339" ht="12.75">
      <c r="I2339" s="18"/>
    </row>
    <row r="2340" ht="12.75">
      <c r="I2340" s="18"/>
    </row>
    <row r="2341" ht="12.75">
      <c r="I2341" s="18"/>
    </row>
    <row r="2342" ht="12.75">
      <c r="I2342" s="18"/>
    </row>
    <row r="2343" ht="12.75">
      <c r="I2343" s="18"/>
    </row>
    <row r="2344" ht="12.75">
      <c r="I2344" s="18"/>
    </row>
    <row r="2345" ht="12.75">
      <c r="I2345" s="18"/>
    </row>
    <row r="2346" ht="12.75">
      <c r="I2346" s="18"/>
    </row>
    <row r="2347" ht="12.75">
      <c r="I2347" s="18"/>
    </row>
    <row r="2348" ht="12.75">
      <c r="I2348" s="18"/>
    </row>
    <row r="2349" ht="12.75">
      <c r="I2349" s="18"/>
    </row>
    <row r="2350" ht="12.75">
      <c r="I2350" s="18"/>
    </row>
    <row r="2351" ht="12.75">
      <c r="I2351" s="18"/>
    </row>
    <row r="2352" ht="12.75">
      <c r="I2352" s="18"/>
    </row>
    <row r="2353" ht="12.75">
      <c r="I2353" s="18"/>
    </row>
    <row r="2354" ht="12.75">
      <c r="I2354" s="18"/>
    </row>
    <row r="2355" ht="12.75">
      <c r="I2355" s="18"/>
    </row>
    <row r="2356" ht="12.75">
      <c r="I2356" s="18"/>
    </row>
    <row r="2357" ht="12.75">
      <c r="I2357" s="18"/>
    </row>
    <row r="2358" ht="12.75">
      <c r="I2358" s="18"/>
    </row>
    <row r="2359" ht="12.75">
      <c r="I2359" s="18"/>
    </row>
    <row r="2360" ht="12.75">
      <c r="I2360" s="18"/>
    </row>
    <row r="2361" ht="12.75">
      <c r="I2361" s="18"/>
    </row>
    <row r="2362" ht="12.75">
      <c r="I2362" s="18"/>
    </row>
    <row r="2363" ht="12.75">
      <c r="I2363" s="18"/>
    </row>
    <row r="2364" ht="12.75">
      <c r="I2364" s="18"/>
    </row>
    <row r="2365" ht="12.75">
      <c r="I2365" s="18"/>
    </row>
    <row r="2366" ht="12.75">
      <c r="I2366" s="18"/>
    </row>
    <row r="2367" ht="12.75">
      <c r="I2367" s="18"/>
    </row>
    <row r="2368" ht="12.75">
      <c r="I2368" s="18"/>
    </row>
    <row r="2369" ht="12.75">
      <c r="I2369" s="18"/>
    </row>
    <row r="2370" ht="12.75">
      <c r="I2370" s="18"/>
    </row>
    <row r="2371" ht="12.75">
      <c r="I2371" s="18"/>
    </row>
    <row r="2372" ht="12.75">
      <c r="I2372" s="18"/>
    </row>
    <row r="2373" ht="12.75">
      <c r="I2373" s="18"/>
    </row>
    <row r="2374" ht="12.75">
      <c r="I2374" s="18"/>
    </row>
    <row r="2375" ht="12.75">
      <c r="I2375" s="18"/>
    </row>
    <row r="2376" ht="12.75">
      <c r="I2376" s="18"/>
    </row>
    <row r="2377" ht="12.75">
      <c r="I2377" s="18"/>
    </row>
    <row r="2378" ht="12.75">
      <c r="I2378" s="18"/>
    </row>
    <row r="2379" ht="12.75">
      <c r="I2379" s="18"/>
    </row>
    <row r="2380" ht="12.75">
      <c r="I2380" s="18"/>
    </row>
    <row r="2381" ht="12.75">
      <c r="I2381" s="18"/>
    </row>
    <row r="2382" ht="12.75">
      <c r="I2382" s="18"/>
    </row>
    <row r="2383" ht="12.75">
      <c r="I2383" s="18"/>
    </row>
    <row r="2384" ht="12.75">
      <c r="I2384" s="18"/>
    </row>
    <row r="2385" ht="12.75">
      <c r="I2385" s="18"/>
    </row>
    <row r="2386" ht="12.75">
      <c r="I2386" s="18"/>
    </row>
    <row r="2387" ht="12.75">
      <c r="I2387" s="18"/>
    </row>
    <row r="2388" ht="12.75">
      <c r="I2388" s="18"/>
    </row>
    <row r="2389" ht="12.75">
      <c r="I2389" s="18"/>
    </row>
    <row r="2390" ht="12.75">
      <c r="I2390" s="18"/>
    </row>
    <row r="2391" ht="12.75">
      <c r="I2391" s="18"/>
    </row>
    <row r="2392" ht="12.75">
      <c r="I2392" s="18"/>
    </row>
    <row r="2393" ht="12.75">
      <c r="I2393" s="18"/>
    </row>
    <row r="2394" ht="12.75">
      <c r="I2394" s="18"/>
    </row>
    <row r="2395" ht="12.75">
      <c r="I2395" s="18"/>
    </row>
    <row r="2396" ht="12.75">
      <c r="I2396" s="18"/>
    </row>
    <row r="2397" ht="12.75">
      <c r="I2397" s="18"/>
    </row>
    <row r="2398" ht="12.75">
      <c r="I2398" s="18"/>
    </row>
    <row r="2399" ht="12.75">
      <c r="I2399" s="18"/>
    </row>
    <row r="2400" ht="12.75">
      <c r="I2400" s="18"/>
    </row>
    <row r="2401" ht="12.75">
      <c r="I2401" s="18"/>
    </row>
    <row r="2402" ht="12.75">
      <c r="I2402" s="18"/>
    </row>
    <row r="2403" ht="12.75">
      <c r="I2403" s="18"/>
    </row>
    <row r="2404" ht="12.75">
      <c r="I2404" s="18"/>
    </row>
    <row r="2405" ht="12.75">
      <c r="I2405" s="18"/>
    </row>
    <row r="2406" ht="12.75">
      <c r="I2406" s="18"/>
    </row>
    <row r="2407" ht="12.75">
      <c r="I2407" s="18"/>
    </row>
    <row r="2408" ht="12.75">
      <c r="I2408" s="18"/>
    </row>
    <row r="2409" ht="12.75">
      <c r="I2409" s="18"/>
    </row>
    <row r="2410" ht="12.75">
      <c r="I2410" s="18"/>
    </row>
    <row r="2411" ht="12.75">
      <c r="I2411" s="18"/>
    </row>
    <row r="2412" ht="12.75">
      <c r="I2412" s="18"/>
    </row>
    <row r="2413" ht="12.75">
      <c r="I2413" s="18"/>
    </row>
    <row r="2414" ht="12.75">
      <c r="I2414" s="18"/>
    </row>
    <row r="2415" ht="12.75">
      <c r="I2415" s="18"/>
    </row>
    <row r="2416" ht="12.75">
      <c r="I2416" s="18"/>
    </row>
    <row r="2417" ht="12.75">
      <c r="I2417" s="18"/>
    </row>
    <row r="2418" ht="12.75">
      <c r="I2418" s="18"/>
    </row>
    <row r="2419" ht="12.75">
      <c r="I2419" s="18"/>
    </row>
    <row r="2420" ht="12.75">
      <c r="I2420" s="18"/>
    </row>
    <row r="2421" ht="12.75">
      <c r="I2421" s="18"/>
    </row>
    <row r="2422" ht="12.75">
      <c r="I2422" s="18"/>
    </row>
    <row r="2423" ht="12.75">
      <c r="I2423" s="18"/>
    </row>
    <row r="2424" ht="12.75">
      <c r="I2424" s="18"/>
    </row>
    <row r="2425" ht="12.75">
      <c r="I2425" s="18"/>
    </row>
    <row r="2426" ht="12.75">
      <c r="I2426" s="18"/>
    </row>
    <row r="2427" ht="12.75">
      <c r="I2427" s="18"/>
    </row>
    <row r="2428" ht="12.75">
      <c r="I2428" s="18"/>
    </row>
    <row r="2429" ht="12.75">
      <c r="I2429" s="18"/>
    </row>
    <row r="2430" ht="12.75">
      <c r="I2430" s="18"/>
    </row>
    <row r="2431" ht="12.75">
      <c r="I2431" s="18"/>
    </row>
    <row r="2432" ht="12.75">
      <c r="I2432" s="18"/>
    </row>
    <row r="2433" ht="12.75">
      <c r="I2433" s="18"/>
    </row>
    <row r="2434" ht="12.75">
      <c r="I2434" s="18"/>
    </row>
    <row r="2435" ht="12.75">
      <c r="I2435" s="18"/>
    </row>
    <row r="2436" ht="12.75">
      <c r="I2436" s="18"/>
    </row>
    <row r="2437" ht="12.75">
      <c r="I2437" s="18"/>
    </row>
    <row r="2438" ht="12.75">
      <c r="I2438" s="18"/>
    </row>
    <row r="2439" ht="12.75">
      <c r="I2439" s="18"/>
    </row>
    <row r="2440" ht="12.75">
      <c r="I2440" s="18"/>
    </row>
    <row r="2441" ht="12.75">
      <c r="I2441" s="18"/>
    </row>
    <row r="2442" ht="12.75">
      <c r="I2442" s="18"/>
    </row>
    <row r="2443" ht="12.75">
      <c r="I2443" s="18"/>
    </row>
    <row r="2444" ht="12.75">
      <c r="I2444" s="18"/>
    </row>
    <row r="2445" ht="12.75">
      <c r="I2445" s="18"/>
    </row>
    <row r="2446" ht="12.75">
      <c r="I2446" s="18"/>
    </row>
    <row r="2447" ht="12.75">
      <c r="I2447" s="18"/>
    </row>
    <row r="2448" ht="12.75">
      <c r="I2448" s="18"/>
    </row>
    <row r="2449" ht="12.75">
      <c r="I2449" s="18"/>
    </row>
    <row r="2450" ht="12.75">
      <c r="I2450" s="18"/>
    </row>
    <row r="2451" ht="12.75">
      <c r="I2451" s="18"/>
    </row>
    <row r="2452" ht="12.75">
      <c r="I2452" s="18"/>
    </row>
    <row r="2453" ht="12.75">
      <c r="I2453" s="18"/>
    </row>
    <row r="2454" ht="12.75">
      <c r="I2454" s="18"/>
    </row>
    <row r="2455" ht="12.75">
      <c r="I2455" s="18"/>
    </row>
    <row r="2456" ht="12.75">
      <c r="I2456" s="18"/>
    </row>
    <row r="2457" ht="12.75">
      <c r="I2457" s="18"/>
    </row>
    <row r="2458" ht="12.75">
      <c r="I2458" s="18"/>
    </row>
    <row r="2459" ht="12.75">
      <c r="I2459" s="18"/>
    </row>
    <row r="2460" ht="12.75">
      <c r="I2460" s="18"/>
    </row>
    <row r="2461" ht="12.75">
      <c r="I2461" s="18"/>
    </row>
    <row r="2462" ht="12.75">
      <c r="I2462" s="18"/>
    </row>
    <row r="2463" ht="12.75">
      <c r="I2463" s="18"/>
    </row>
    <row r="2464" ht="12.75">
      <c r="I2464" s="18"/>
    </row>
    <row r="2465" ht="12.75">
      <c r="I2465" s="18"/>
    </row>
    <row r="2466" ht="12.75">
      <c r="I2466" s="18"/>
    </row>
    <row r="2467" ht="12.75">
      <c r="I2467" s="18"/>
    </row>
    <row r="2468" ht="12.75">
      <c r="I2468" s="18"/>
    </row>
    <row r="2469" ht="12.75">
      <c r="I2469" s="18"/>
    </row>
    <row r="2470" ht="12.75">
      <c r="I2470" s="18"/>
    </row>
    <row r="2471" ht="12.75">
      <c r="I2471" s="18"/>
    </row>
    <row r="2472" ht="12.75">
      <c r="I2472" s="18"/>
    </row>
    <row r="2473" ht="12.75">
      <c r="I2473" s="18"/>
    </row>
    <row r="2474" ht="12.75">
      <c r="I2474" s="18"/>
    </row>
    <row r="2475" ht="12.75">
      <c r="I2475" s="18"/>
    </row>
    <row r="2476" ht="12.75">
      <c r="I2476" s="18"/>
    </row>
    <row r="2477" ht="12.75">
      <c r="I2477" s="18"/>
    </row>
    <row r="2478" ht="12.75">
      <c r="I2478" s="18"/>
    </row>
    <row r="2479" ht="12.75">
      <c r="I2479" s="18"/>
    </row>
    <row r="2480" ht="12.75">
      <c r="I2480" s="18"/>
    </row>
    <row r="2481" ht="12.75">
      <c r="I2481" s="18"/>
    </row>
    <row r="2482" ht="12.75">
      <c r="I2482" s="18"/>
    </row>
    <row r="2483" ht="12.75">
      <c r="I2483" s="18"/>
    </row>
    <row r="2484" ht="12.75">
      <c r="I2484" s="18"/>
    </row>
    <row r="2485" ht="12.75">
      <c r="I2485" s="18"/>
    </row>
    <row r="2486" ht="12.75">
      <c r="I2486" s="18"/>
    </row>
    <row r="2487" ht="12.75">
      <c r="I2487" s="18"/>
    </row>
    <row r="2488" ht="12.75">
      <c r="I2488" s="18"/>
    </row>
    <row r="2489" ht="12.75">
      <c r="I2489" s="18"/>
    </row>
    <row r="2490" ht="12.75">
      <c r="I2490" s="18"/>
    </row>
    <row r="2491" ht="12.75">
      <c r="I2491" s="18"/>
    </row>
    <row r="2492" ht="12.75">
      <c r="I2492" s="18"/>
    </row>
    <row r="2493" ht="12.75">
      <c r="I2493" s="18"/>
    </row>
    <row r="2494" ht="12.75">
      <c r="I2494" s="18"/>
    </row>
    <row r="2495" ht="12.75">
      <c r="I2495" s="18"/>
    </row>
    <row r="2496" ht="12.75">
      <c r="I2496" s="18"/>
    </row>
    <row r="2497" ht="12.75">
      <c r="I2497" s="18"/>
    </row>
    <row r="2498" ht="12.75">
      <c r="I2498" s="18"/>
    </row>
    <row r="2499" ht="12.75">
      <c r="I2499" s="18"/>
    </row>
    <row r="2500" ht="12.75">
      <c r="I2500" s="18"/>
    </row>
    <row r="2501" ht="12.75">
      <c r="I2501" s="18"/>
    </row>
    <row r="2502" ht="12.75">
      <c r="I2502" s="18"/>
    </row>
    <row r="2503" ht="12.75">
      <c r="I2503" s="18"/>
    </row>
    <row r="2504" ht="12.75">
      <c r="I2504" s="18"/>
    </row>
    <row r="2505" ht="12.75">
      <c r="I2505" s="18"/>
    </row>
    <row r="2506" ht="12.75">
      <c r="I2506" s="18"/>
    </row>
    <row r="2507" ht="12.75">
      <c r="I2507" s="18"/>
    </row>
    <row r="2508" ht="12.75">
      <c r="I2508" s="18"/>
    </row>
    <row r="2509" ht="12.75">
      <c r="I2509" s="18"/>
    </row>
    <row r="2510" ht="12.75">
      <c r="I2510" s="18"/>
    </row>
    <row r="2511" ht="12.75">
      <c r="I2511" s="18"/>
    </row>
    <row r="2512" ht="12.75">
      <c r="I2512" s="18"/>
    </row>
    <row r="2513" ht="12.75">
      <c r="I2513" s="18"/>
    </row>
    <row r="2514" ht="12.75">
      <c r="I2514" s="18"/>
    </row>
    <row r="2515" ht="12.75">
      <c r="I2515" s="18"/>
    </row>
    <row r="2516" ht="12.75">
      <c r="I2516" s="18"/>
    </row>
    <row r="2517" ht="12.75">
      <c r="I2517" s="18"/>
    </row>
    <row r="2518" ht="12.75">
      <c r="I2518" s="18"/>
    </row>
    <row r="2519" ht="12.75">
      <c r="I2519" s="18"/>
    </row>
    <row r="2520" ht="12.75">
      <c r="I2520" s="18"/>
    </row>
    <row r="2521" ht="12.75">
      <c r="I2521" s="18"/>
    </row>
    <row r="2522" ht="12.75">
      <c r="I2522" s="18"/>
    </row>
    <row r="2523" ht="12.75">
      <c r="I2523" s="18"/>
    </row>
    <row r="2524" ht="12.75">
      <c r="I2524" s="18"/>
    </row>
    <row r="2525" ht="12.75">
      <c r="I2525" s="18"/>
    </row>
    <row r="2526" ht="12.75">
      <c r="I2526" s="18"/>
    </row>
    <row r="2527" ht="12.75">
      <c r="I2527" s="18"/>
    </row>
    <row r="2528" ht="12.75">
      <c r="I2528" s="18"/>
    </row>
    <row r="2529" ht="12.75">
      <c r="I2529" s="18"/>
    </row>
    <row r="2530" ht="12.75">
      <c r="I2530" s="18"/>
    </row>
    <row r="2531" ht="12.75">
      <c r="I2531" s="18"/>
    </row>
    <row r="2532" ht="12.75">
      <c r="I2532" s="18"/>
    </row>
    <row r="2533" ht="12.75">
      <c r="I2533" s="18"/>
    </row>
    <row r="2534" ht="12.75">
      <c r="I2534" s="18"/>
    </row>
    <row r="2535" ht="12.75">
      <c r="I2535" s="18"/>
    </row>
    <row r="2536" ht="12.75">
      <c r="I2536" s="18"/>
    </row>
    <row r="2537" ht="12.75">
      <c r="I2537" s="18"/>
    </row>
    <row r="2538" ht="12.75">
      <c r="I2538" s="18"/>
    </row>
    <row r="2539" ht="12.75">
      <c r="I2539" s="18"/>
    </row>
    <row r="2540" ht="12.75">
      <c r="I2540" s="18"/>
    </row>
    <row r="2541" ht="12.75">
      <c r="I2541" s="18"/>
    </row>
    <row r="2542" ht="12.75">
      <c r="I2542" s="18"/>
    </row>
    <row r="2543" ht="12.75">
      <c r="I2543" s="18"/>
    </row>
    <row r="2544" ht="12.75">
      <c r="I2544" s="18"/>
    </row>
    <row r="2545" ht="12.75">
      <c r="I2545" s="18"/>
    </row>
    <row r="2546" ht="12.75">
      <c r="I2546" s="18"/>
    </row>
    <row r="2547" ht="12.75">
      <c r="I2547" s="18"/>
    </row>
    <row r="2548" ht="12.75">
      <c r="I2548" s="18"/>
    </row>
    <row r="2549" ht="12.75">
      <c r="I2549" s="18"/>
    </row>
    <row r="2550" ht="12.75">
      <c r="I2550" s="18"/>
    </row>
    <row r="2551" ht="12.75">
      <c r="I2551" s="18"/>
    </row>
    <row r="2552" ht="12.75">
      <c r="I2552" s="18"/>
    </row>
    <row r="2553" ht="12.75">
      <c r="I2553" s="18"/>
    </row>
    <row r="2554" ht="12.75">
      <c r="I2554" s="18"/>
    </row>
    <row r="2555" ht="12.75">
      <c r="I2555" s="18"/>
    </row>
    <row r="2556" ht="12.75">
      <c r="I2556" s="18"/>
    </row>
    <row r="2557" ht="12.75">
      <c r="I2557" s="18"/>
    </row>
    <row r="2558" ht="12.75">
      <c r="I2558" s="18"/>
    </row>
    <row r="2559" ht="12.75">
      <c r="I2559" s="18"/>
    </row>
    <row r="2560" ht="12.75">
      <c r="I2560" s="18"/>
    </row>
    <row r="2561" ht="12.75">
      <c r="I2561" s="18"/>
    </row>
    <row r="2562" ht="12.75">
      <c r="I2562" s="18"/>
    </row>
    <row r="2563" ht="12.75">
      <c r="I2563" s="18"/>
    </row>
    <row r="2564" ht="12.75">
      <c r="I2564" s="18"/>
    </row>
    <row r="2565" ht="12.75">
      <c r="I2565" s="18"/>
    </row>
    <row r="2566" ht="12.75">
      <c r="I2566" s="18"/>
    </row>
    <row r="2567" ht="12.75">
      <c r="I2567" s="18"/>
    </row>
    <row r="2568" ht="12.75">
      <c r="I2568" s="18"/>
    </row>
    <row r="2569" ht="12.75">
      <c r="I2569" s="18"/>
    </row>
    <row r="2570" ht="12.75">
      <c r="I2570" s="18"/>
    </row>
    <row r="2571" ht="12.75">
      <c r="I2571" s="18"/>
    </row>
    <row r="2572" ht="12.75">
      <c r="I2572" s="18"/>
    </row>
    <row r="2573" ht="12.75">
      <c r="I2573" s="18"/>
    </row>
    <row r="2574" ht="12.75">
      <c r="I2574" s="18"/>
    </row>
    <row r="2575" ht="12.75">
      <c r="I2575" s="18"/>
    </row>
    <row r="2576" ht="12.75">
      <c r="I2576" s="18"/>
    </row>
    <row r="2577" ht="12.75">
      <c r="I2577" s="18"/>
    </row>
    <row r="2578" ht="12.75">
      <c r="I2578" s="18"/>
    </row>
    <row r="2579" ht="12.75">
      <c r="I2579" s="18"/>
    </row>
    <row r="2580" ht="12.75">
      <c r="I2580" s="18"/>
    </row>
    <row r="2581" ht="12.75">
      <c r="I2581" s="18"/>
    </row>
    <row r="2582" ht="12.75">
      <c r="I2582" s="18"/>
    </row>
    <row r="2583" ht="12.75">
      <c r="I2583" s="18"/>
    </row>
    <row r="2584" ht="12.75">
      <c r="I2584" s="18"/>
    </row>
    <row r="2585" ht="12.75">
      <c r="I2585" s="18"/>
    </row>
    <row r="2586" ht="12.75">
      <c r="I2586" s="18"/>
    </row>
    <row r="2587" ht="12.75">
      <c r="I2587" s="18"/>
    </row>
    <row r="2588" ht="12.75">
      <c r="I2588" s="18"/>
    </row>
    <row r="2589" ht="12.75">
      <c r="I2589" s="18"/>
    </row>
    <row r="2590" ht="12.75">
      <c r="I2590" s="18"/>
    </row>
    <row r="2591" ht="12.75">
      <c r="I2591" s="18"/>
    </row>
    <row r="2592" ht="12.75">
      <c r="I2592" s="18"/>
    </row>
    <row r="2593" ht="12.75">
      <c r="I2593" s="18"/>
    </row>
    <row r="2594" ht="12.75">
      <c r="I2594" s="18"/>
    </row>
    <row r="2595" ht="12.75">
      <c r="I2595" s="18"/>
    </row>
    <row r="2596" ht="12.75">
      <c r="I2596" s="18"/>
    </row>
    <row r="2597" ht="12.75">
      <c r="I2597" s="18"/>
    </row>
    <row r="2598" ht="12.75">
      <c r="I2598" s="18"/>
    </row>
    <row r="2599" ht="12.75">
      <c r="I2599" s="18"/>
    </row>
    <row r="2600" ht="12.75">
      <c r="I2600" s="18"/>
    </row>
    <row r="2601" ht="12.75">
      <c r="I2601" s="18"/>
    </row>
    <row r="2602" ht="12.75">
      <c r="I2602" s="18"/>
    </row>
    <row r="2603" ht="12.75">
      <c r="I2603" s="18"/>
    </row>
    <row r="2604" ht="12.75">
      <c r="I2604" s="18"/>
    </row>
    <row r="2605" ht="12.75">
      <c r="I2605" s="18"/>
    </row>
    <row r="2606" ht="12.75">
      <c r="I2606" s="18"/>
    </row>
    <row r="2607" ht="12.75">
      <c r="I2607" s="18"/>
    </row>
    <row r="2608" ht="12.75">
      <c r="I2608" s="18"/>
    </row>
    <row r="2609" ht="12.75">
      <c r="I2609" s="18"/>
    </row>
    <row r="2610" ht="12.75">
      <c r="I2610" s="18"/>
    </row>
    <row r="2611" ht="12.75">
      <c r="I2611" s="18"/>
    </row>
    <row r="2612" ht="12.75">
      <c r="I2612" s="18"/>
    </row>
    <row r="2613" ht="12.75">
      <c r="I2613" s="18"/>
    </row>
    <row r="2614" ht="12.75">
      <c r="I2614" s="18"/>
    </row>
    <row r="2615" ht="12.75">
      <c r="I2615" s="18"/>
    </row>
    <row r="2616" ht="12.75">
      <c r="I2616" s="18"/>
    </row>
    <row r="2617" ht="12.75">
      <c r="I2617" s="18"/>
    </row>
    <row r="2618" ht="12.75">
      <c r="I2618" s="18"/>
    </row>
    <row r="2619" ht="12.75">
      <c r="I2619" s="18"/>
    </row>
    <row r="2620" ht="12.75">
      <c r="I2620" s="18"/>
    </row>
    <row r="2621" ht="12.75">
      <c r="I2621" s="18"/>
    </row>
    <row r="2622" ht="12.75">
      <c r="I2622" s="18"/>
    </row>
    <row r="2623" ht="12.75">
      <c r="I2623" s="18"/>
    </row>
    <row r="2624" ht="12.75">
      <c r="I2624" s="18"/>
    </row>
    <row r="2625" ht="12.75">
      <c r="I2625" s="18"/>
    </row>
    <row r="2626" ht="12.75">
      <c r="I2626" s="18"/>
    </row>
    <row r="2627" ht="12.75">
      <c r="I2627" s="18"/>
    </row>
    <row r="2628" ht="12.75">
      <c r="I2628" s="18"/>
    </row>
    <row r="2629" ht="12.75">
      <c r="I2629" s="18"/>
    </row>
    <row r="2630" ht="12.75">
      <c r="I2630" s="18"/>
    </row>
    <row r="2631" ht="12.75">
      <c r="I2631" s="18"/>
    </row>
    <row r="2632" ht="12.75">
      <c r="I2632" s="18"/>
    </row>
    <row r="2633" ht="12.75">
      <c r="I2633" s="18"/>
    </row>
    <row r="2634" ht="12.75">
      <c r="I2634" s="18"/>
    </row>
    <row r="2635" ht="12.75">
      <c r="I2635" s="18"/>
    </row>
    <row r="2636" ht="12.75">
      <c r="I2636" s="18"/>
    </row>
    <row r="2637" ht="12.75">
      <c r="I2637" s="18"/>
    </row>
    <row r="2638" ht="12.75">
      <c r="I2638" s="18"/>
    </row>
    <row r="2639" ht="12.75">
      <c r="I2639" s="18"/>
    </row>
    <row r="2640" ht="12.75">
      <c r="I2640" s="18"/>
    </row>
    <row r="2641" ht="12.75">
      <c r="I2641" s="18"/>
    </row>
    <row r="2642" ht="12.75">
      <c r="I2642" s="18"/>
    </row>
    <row r="2643" ht="12.75">
      <c r="I2643" s="18"/>
    </row>
    <row r="2644" ht="12.75">
      <c r="I2644" s="18"/>
    </row>
    <row r="2645" ht="12.75">
      <c r="I2645" s="18"/>
    </row>
    <row r="2646" ht="12.75">
      <c r="I2646" s="18"/>
    </row>
    <row r="2647" ht="12.75">
      <c r="I2647" s="18"/>
    </row>
    <row r="2648" ht="12.75">
      <c r="I2648" s="18"/>
    </row>
    <row r="2649" ht="12.75">
      <c r="I2649" s="18"/>
    </row>
    <row r="2650" ht="12.75">
      <c r="I2650" s="18"/>
    </row>
    <row r="2651" ht="12.75">
      <c r="I2651" s="18"/>
    </row>
    <row r="2652" ht="12.75">
      <c r="I2652" s="18"/>
    </row>
    <row r="2653" ht="12.75">
      <c r="I2653" s="18"/>
    </row>
    <row r="2654" ht="12.75">
      <c r="I2654" s="18"/>
    </row>
    <row r="2655" ht="12.75">
      <c r="I2655" s="18"/>
    </row>
    <row r="2656" ht="12.75">
      <c r="I2656" s="18"/>
    </row>
    <row r="2657" ht="12.75">
      <c r="I2657" s="18"/>
    </row>
    <row r="2658" ht="12.75">
      <c r="I2658" s="18"/>
    </row>
    <row r="2659" ht="12.75">
      <c r="I2659" s="18"/>
    </row>
    <row r="2660" ht="12.75">
      <c r="I2660" s="18"/>
    </row>
    <row r="2661" ht="12.75">
      <c r="I2661" s="18"/>
    </row>
    <row r="2662" ht="12.75">
      <c r="I2662" s="18"/>
    </row>
    <row r="2663" ht="12.75">
      <c r="I2663" s="18"/>
    </row>
    <row r="2664" ht="12.75">
      <c r="I2664" s="18"/>
    </row>
    <row r="2665" ht="12.75">
      <c r="I2665" s="18"/>
    </row>
    <row r="2666" ht="12.75">
      <c r="I2666" s="18"/>
    </row>
    <row r="2667" ht="12.75">
      <c r="I2667" s="18"/>
    </row>
    <row r="2668" ht="12.75">
      <c r="I2668" s="18"/>
    </row>
    <row r="2669" ht="12.75">
      <c r="I2669" s="18"/>
    </row>
    <row r="2670" ht="12.75">
      <c r="I2670" s="18"/>
    </row>
    <row r="2671" ht="12.75">
      <c r="I2671" s="18"/>
    </row>
    <row r="2672" ht="12.75">
      <c r="I2672" s="18"/>
    </row>
    <row r="2673" ht="12.75">
      <c r="I2673" s="18"/>
    </row>
    <row r="2674" ht="12.75">
      <c r="I2674" s="18"/>
    </row>
    <row r="2675" ht="12.75">
      <c r="I2675" s="18"/>
    </row>
    <row r="2676" ht="12.75">
      <c r="I2676" s="18"/>
    </row>
    <row r="2677" ht="12.75">
      <c r="I2677" s="18"/>
    </row>
    <row r="2678" ht="12.75">
      <c r="I2678" s="18"/>
    </row>
    <row r="2679" ht="12.75">
      <c r="I2679" s="18"/>
    </row>
    <row r="2680" ht="12.75">
      <c r="I2680" s="18"/>
    </row>
    <row r="2681" ht="12.75">
      <c r="I2681" s="18"/>
    </row>
    <row r="2682" ht="12.75">
      <c r="I2682" s="18"/>
    </row>
    <row r="2683" ht="12.75">
      <c r="I2683" s="18"/>
    </row>
    <row r="2684" ht="12.75">
      <c r="I2684" s="18"/>
    </row>
    <row r="2685" ht="12.75">
      <c r="I2685" s="18"/>
    </row>
    <row r="2686" ht="12.75">
      <c r="I2686" s="18"/>
    </row>
    <row r="2687" ht="12.75">
      <c r="I2687" s="18"/>
    </row>
    <row r="2688" ht="12.75">
      <c r="I2688" s="18"/>
    </row>
    <row r="2689" ht="12.75">
      <c r="I2689" s="18"/>
    </row>
    <row r="2690" ht="12.75">
      <c r="I2690" s="18"/>
    </row>
    <row r="2691" ht="12.75">
      <c r="I2691" s="18"/>
    </row>
    <row r="2692" ht="12.75">
      <c r="I2692" s="18"/>
    </row>
    <row r="2693" ht="12.75">
      <c r="I2693" s="18"/>
    </row>
    <row r="2694" ht="12.75">
      <c r="I2694" s="18"/>
    </row>
    <row r="2695" ht="12.75">
      <c r="I2695" s="18"/>
    </row>
    <row r="2696" ht="12.75">
      <c r="I2696" s="18"/>
    </row>
    <row r="2697" ht="12.75">
      <c r="I2697" s="18"/>
    </row>
    <row r="2698" ht="12.75">
      <c r="I2698" s="18"/>
    </row>
    <row r="2699" ht="12.75">
      <c r="I2699" s="18"/>
    </row>
    <row r="2700" ht="12.75">
      <c r="I2700" s="18"/>
    </row>
    <row r="2701" ht="12.75">
      <c r="I2701" s="18"/>
    </row>
    <row r="2702" ht="12.75">
      <c r="I2702" s="18"/>
    </row>
    <row r="2703" ht="12.75">
      <c r="I2703" s="18"/>
    </row>
    <row r="2704" ht="12.75">
      <c r="I2704" s="18"/>
    </row>
    <row r="2705" ht="12.75">
      <c r="I2705" s="18"/>
    </row>
    <row r="2706" ht="12.75">
      <c r="I2706" s="18"/>
    </row>
    <row r="2707" ht="12.75">
      <c r="I2707" s="18"/>
    </row>
    <row r="2708" ht="12.75">
      <c r="I2708" s="18"/>
    </row>
    <row r="2709" ht="12.75">
      <c r="I2709" s="18"/>
    </row>
    <row r="2710" ht="12.75">
      <c r="I2710" s="18"/>
    </row>
    <row r="2711" ht="12.75">
      <c r="I2711" s="18"/>
    </row>
    <row r="2712" ht="12.75">
      <c r="I2712" s="18"/>
    </row>
    <row r="2713" ht="12.75">
      <c r="I2713" s="18"/>
    </row>
    <row r="2714" ht="12.75">
      <c r="I2714" s="18"/>
    </row>
    <row r="2715" ht="12.75">
      <c r="I2715" s="18"/>
    </row>
    <row r="2716" ht="12.75">
      <c r="I2716" s="18"/>
    </row>
    <row r="2717" ht="12.75">
      <c r="I2717" s="18"/>
    </row>
    <row r="2718" ht="12.75">
      <c r="I2718" s="18"/>
    </row>
    <row r="2719" ht="12.75">
      <c r="I2719" s="18"/>
    </row>
    <row r="2720" ht="12.75">
      <c r="I2720" s="18"/>
    </row>
    <row r="2721" ht="12.75">
      <c r="I2721" s="18"/>
    </row>
    <row r="2722" ht="12.75">
      <c r="I2722" s="18"/>
    </row>
    <row r="2723" ht="12.75">
      <c r="I2723" s="18"/>
    </row>
    <row r="2724" ht="12.75">
      <c r="I2724" s="18"/>
    </row>
    <row r="2725" ht="12.75">
      <c r="I2725" s="18"/>
    </row>
    <row r="2726" ht="12.75">
      <c r="I2726" s="18"/>
    </row>
    <row r="2727" ht="12.75">
      <c r="I2727" s="18"/>
    </row>
    <row r="2728" ht="12.75">
      <c r="I2728" s="18"/>
    </row>
    <row r="2729" ht="12.75">
      <c r="I2729" s="18"/>
    </row>
    <row r="2730" ht="12.75">
      <c r="I2730" s="18"/>
    </row>
    <row r="2731" ht="12.75">
      <c r="I2731" s="18"/>
    </row>
    <row r="2732" ht="12.75">
      <c r="I2732" s="18"/>
    </row>
    <row r="2733" ht="12.75">
      <c r="I2733" s="18"/>
    </row>
    <row r="2734" ht="12.75">
      <c r="I2734" s="18"/>
    </row>
    <row r="2735" ht="12.75">
      <c r="I2735" s="18"/>
    </row>
    <row r="2736" ht="12.75">
      <c r="I2736" s="18"/>
    </row>
    <row r="2737" ht="12.75">
      <c r="I2737" s="18"/>
    </row>
    <row r="2738" ht="12.75">
      <c r="I2738" s="18"/>
    </row>
    <row r="2739" ht="12.75">
      <c r="I2739" s="18"/>
    </row>
    <row r="2740" ht="12.75">
      <c r="I2740" s="18"/>
    </row>
    <row r="2741" ht="12.75">
      <c r="I2741" s="18"/>
    </row>
    <row r="2742" ht="12.75">
      <c r="I2742" s="18"/>
    </row>
    <row r="2743" ht="12.75">
      <c r="I2743" s="18"/>
    </row>
    <row r="2744" ht="12.75">
      <c r="I2744" s="18"/>
    </row>
    <row r="2745" ht="12.75">
      <c r="I2745" s="18"/>
    </row>
    <row r="2746" ht="12.75">
      <c r="I2746" s="18"/>
    </row>
    <row r="2747" ht="12.75">
      <c r="I2747" s="18"/>
    </row>
    <row r="2748" ht="12.75">
      <c r="I2748" s="18"/>
    </row>
    <row r="2749" ht="12.75">
      <c r="I2749" s="18"/>
    </row>
    <row r="2750" ht="12.75">
      <c r="I2750" s="18"/>
    </row>
    <row r="2751" ht="12.75">
      <c r="I2751" s="18"/>
    </row>
    <row r="2752" ht="12.75">
      <c r="I2752" s="18"/>
    </row>
    <row r="2753" ht="12.75">
      <c r="I2753" s="18"/>
    </row>
    <row r="2754" ht="12.75">
      <c r="I2754" s="18"/>
    </row>
    <row r="2755" ht="12.75">
      <c r="I2755" s="18"/>
    </row>
    <row r="2756" ht="12.75">
      <c r="I2756" s="18"/>
    </row>
    <row r="2757" ht="12.75">
      <c r="I2757" s="18"/>
    </row>
    <row r="2758" ht="12.75">
      <c r="I2758" s="18"/>
    </row>
    <row r="2759" ht="12.75">
      <c r="I2759" s="18"/>
    </row>
    <row r="2760" ht="12.75">
      <c r="I2760" s="18"/>
    </row>
    <row r="2761" ht="12.75">
      <c r="I2761" s="18"/>
    </row>
    <row r="2762" ht="12.75">
      <c r="I2762" s="18"/>
    </row>
    <row r="2763" ht="12.75">
      <c r="I2763" s="18"/>
    </row>
    <row r="2764" ht="12.75">
      <c r="I2764" s="18"/>
    </row>
    <row r="2765" ht="12.75">
      <c r="I2765" s="18"/>
    </row>
    <row r="2766" ht="12.75">
      <c r="I2766" s="18"/>
    </row>
    <row r="2767" ht="12.75">
      <c r="I2767" s="18"/>
    </row>
    <row r="2768" ht="12.75">
      <c r="I2768" s="18"/>
    </row>
    <row r="2769" ht="12.75">
      <c r="I2769" s="18"/>
    </row>
    <row r="2770" ht="12.75">
      <c r="I2770" s="18"/>
    </row>
    <row r="2771" ht="12.75">
      <c r="I2771" s="18"/>
    </row>
    <row r="2772" ht="12.75">
      <c r="I2772" s="18"/>
    </row>
    <row r="2773" ht="12.75">
      <c r="I2773" s="18"/>
    </row>
    <row r="2774" ht="12.75">
      <c r="I2774" s="18"/>
    </row>
    <row r="2775" ht="12.75">
      <c r="I2775" s="18"/>
    </row>
    <row r="2776" ht="12.75">
      <c r="I2776" s="18"/>
    </row>
    <row r="2777" ht="12.75">
      <c r="I2777" s="18"/>
    </row>
    <row r="2778" ht="12.75">
      <c r="I2778" s="18"/>
    </row>
    <row r="2779" ht="12.75">
      <c r="I2779" s="18"/>
    </row>
    <row r="2780" ht="12.75">
      <c r="I2780" s="18"/>
    </row>
    <row r="2781" ht="12.75">
      <c r="I2781" s="18"/>
    </row>
    <row r="2782" ht="12.75">
      <c r="I2782" s="18"/>
    </row>
    <row r="2783" ht="12.75">
      <c r="I2783" s="18"/>
    </row>
    <row r="2784" ht="12.75">
      <c r="I2784" s="18"/>
    </row>
    <row r="2785" ht="12.75">
      <c r="I2785" s="18"/>
    </row>
    <row r="2786" ht="12.75">
      <c r="I2786" s="18"/>
    </row>
    <row r="2787" ht="12.75">
      <c r="I2787" s="18"/>
    </row>
    <row r="2788" ht="12.75">
      <c r="I2788" s="18"/>
    </row>
    <row r="2789" ht="12.75">
      <c r="I2789" s="18"/>
    </row>
    <row r="2790" ht="12.75">
      <c r="I2790" s="18"/>
    </row>
    <row r="2791" ht="12.75">
      <c r="I2791" s="18"/>
    </row>
    <row r="2792" ht="12.75">
      <c r="I2792" s="18"/>
    </row>
    <row r="2793" ht="12.75">
      <c r="I2793" s="18"/>
    </row>
    <row r="2794" ht="12.75">
      <c r="I2794" s="18"/>
    </row>
    <row r="2795" ht="12.75">
      <c r="I2795" s="18"/>
    </row>
    <row r="2796" ht="12.75">
      <c r="I2796" s="18"/>
    </row>
    <row r="2797" ht="12.75">
      <c r="I2797" s="18"/>
    </row>
    <row r="2798" ht="12.75">
      <c r="I2798" s="18"/>
    </row>
    <row r="2799" ht="12.75">
      <c r="I2799" s="18"/>
    </row>
    <row r="2800" ht="12.75">
      <c r="I2800" s="18"/>
    </row>
    <row r="2801" ht="12.75">
      <c r="I2801" s="18"/>
    </row>
    <row r="2802" ht="12.75">
      <c r="I2802" s="18"/>
    </row>
    <row r="2803" ht="12.75">
      <c r="I2803" s="18"/>
    </row>
    <row r="2804" ht="12.75">
      <c r="I2804" s="18"/>
    </row>
    <row r="2805" ht="12.75">
      <c r="I2805" s="18"/>
    </row>
    <row r="2806" ht="12.75">
      <c r="I2806" s="18"/>
    </row>
    <row r="2807" ht="12.75">
      <c r="I2807" s="18"/>
    </row>
    <row r="2808" ht="12.75">
      <c r="I2808" s="18"/>
    </row>
    <row r="2809" ht="12.75">
      <c r="I2809" s="18"/>
    </row>
    <row r="2810" ht="12.75">
      <c r="I2810" s="18"/>
    </row>
    <row r="2811" ht="12.75">
      <c r="I2811" s="18"/>
    </row>
    <row r="2812" ht="12.75">
      <c r="I2812" s="18"/>
    </row>
    <row r="2813" ht="12.75">
      <c r="I2813" s="18"/>
    </row>
    <row r="2814" ht="12.75">
      <c r="I2814" s="18"/>
    </row>
    <row r="2815" ht="12.75">
      <c r="I2815" s="18"/>
    </row>
    <row r="2816" ht="12.75">
      <c r="I2816" s="18"/>
    </row>
    <row r="2817" ht="12.75">
      <c r="I2817" s="18"/>
    </row>
    <row r="2818" ht="12.75">
      <c r="I2818" s="18"/>
    </row>
    <row r="2819" ht="12.75">
      <c r="I2819" s="18"/>
    </row>
    <row r="2820" ht="12.75">
      <c r="I2820" s="18"/>
    </row>
    <row r="2821" ht="12.75">
      <c r="I2821" s="18"/>
    </row>
    <row r="2822" ht="12.75">
      <c r="I2822" s="18"/>
    </row>
    <row r="2823" ht="12.75">
      <c r="I2823" s="18"/>
    </row>
    <row r="2824" ht="12.75">
      <c r="I2824" s="18"/>
    </row>
    <row r="2825" ht="12.75">
      <c r="I2825" s="18"/>
    </row>
    <row r="2826" ht="12.75">
      <c r="I2826" s="18"/>
    </row>
    <row r="2827" ht="12.75">
      <c r="I2827" s="18"/>
    </row>
    <row r="2828" ht="12.75">
      <c r="I2828" s="18"/>
    </row>
    <row r="2829" ht="12.75">
      <c r="I2829" s="18"/>
    </row>
    <row r="2830" ht="12.75">
      <c r="I2830" s="18"/>
    </row>
    <row r="2831" ht="12.75">
      <c r="I2831" s="18"/>
    </row>
    <row r="2832" ht="12.75">
      <c r="I2832" s="18"/>
    </row>
    <row r="2833" ht="12.75">
      <c r="I2833" s="18"/>
    </row>
    <row r="2834" ht="12.75">
      <c r="I2834" s="18"/>
    </row>
    <row r="2835" ht="12.75">
      <c r="I2835" s="18"/>
    </row>
    <row r="2836" ht="12.75">
      <c r="I2836" s="18"/>
    </row>
    <row r="2837" ht="12.75">
      <c r="I2837" s="18"/>
    </row>
    <row r="2838" ht="12.75">
      <c r="I2838" s="18"/>
    </row>
    <row r="2839" ht="12.75">
      <c r="I2839" s="18"/>
    </row>
    <row r="2840" ht="12.75">
      <c r="I2840" s="18"/>
    </row>
    <row r="2841" ht="12.75">
      <c r="I2841" s="18"/>
    </row>
    <row r="2842" ht="12.75">
      <c r="I2842" s="18"/>
    </row>
    <row r="2843" ht="12.75">
      <c r="I2843" s="18"/>
    </row>
    <row r="2844" ht="12.75">
      <c r="I2844" s="18"/>
    </row>
    <row r="2845" ht="12.75">
      <c r="I2845" s="18"/>
    </row>
    <row r="2846" ht="12.75">
      <c r="I2846" s="18"/>
    </row>
    <row r="2847" ht="12.75">
      <c r="I2847" s="18"/>
    </row>
    <row r="2848" ht="12.75">
      <c r="I2848" s="18"/>
    </row>
    <row r="2849" ht="12.75">
      <c r="I2849" s="18"/>
    </row>
    <row r="2850" ht="12.75">
      <c r="I2850" s="18"/>
    </row>
    <row r="2851" ht="12.75">
      <c r="I2851" s="18"/>
    </row>
    <row r="2852" ht="12.75">
      <c r="I2852" s="18"/>
    </row>
    <row r="2853" ht="12.75">
      <c r="I2853" s="18"/>
    </row>
    <row r="2854" ht="12.75">
      <c r="I2854" s="18"/>
    </row>
    <row r="2855" ht="12.75">
      <c r="I2855" s="18"/>
    </row>
    <row r="2856" ht="12.75">
      <c r="I2856" s="18"/>
    </row>
    <row r="2857" ht="12.75">
      <c r="I2857" s="18"/>
    </row>
    <row r="2858" ht="12.75">
      <c r="I2858" s="18"/>
    </row>
    <row r="2859" ht="12.75">
      <c r="I2859" s="18"/>
    </row>
    <row r="2860" ht="12.75">
      <c r="I2860" s="18"/>
    </row>
    <row r="2861" ht="12.75">
      <c r="I2861" s="18"/>
    </row>
    <row r="2862" ht="12.75">
      <c r="I2862" s="18"/>
    </row>
    <row r="2863" ht="12.75">
      <c r="I2863" s="18"/>
    </row>
    <row r="2864" ht="12.75">
      <c r="I2864" s="18"/>
    </row>
    <row r="2865" ht="12.75">
      <c r="I2865" s="18"/>
    </row>
    <row r="2866" ht="12.75">
      <c r="I2866" s="18"/>
    </row>
    <row r="2867" ht="12.75">
      <c r="I2867" s="18"/>
    </row>
    <row r="2868" ht="12.75">
      <c r="I2868" s="18"/>
    </row>
    <row r="2869" ht="12.75">
      <c r="I2869" s="18"/>
    </row>
    <row r="2870" ht="12.75">
      <c r="I2870" s="18"/>
    </row>
    <row r="2871" ht="12.75">
      <c r="I2871" s="18"/>
    </row>
    <row r="2872" ht="12.75">
      <c r="I2872" s="18"/>
    </row>
    <row r="2873" ht="12.75">
      <c r="I2873" s="18"/>
    </row>
    <row r="2874" ht="12.75">
      <c r="I2874" s="18"/>
    </row>
    <row r="2875" ht="12.75">
      <c r="I2875" s="18"/>
    </row>
    <row r="2876" ht="12.75">
      <c r="I2876" s="18"/>
    </row>
    <row r="2877" ht="12.75">
      <c r="I2877" s="18"/>
    </row>
    <row r="2878" ht="12.75">
      <c r="I2878" s="18"/>
    </row>
    <row r="2879" ht="12.75">
      <c r="I2879" s="18"/>
    </row>
    <row r="2880" ht="12.75">
      <c r="I2880" s="18"/>
    </row>
    <row r="2881" ht="12.75">
      <c r="I2881" s="18"/>
    </row>
    <row r="2882" ht="12.75">
      <c r="I2882" s="18"/>
    </row>
    <row r="2883" ht="12.75">
      <c r="I2883" s="18"/>
    </row>
    <row r="2884" ht="12.75">
      <c r="I2884" s="18"/>
    </row>
    <row r="2885" ht="12.75">
      <c r="I2885" s="18"/>
    </row>
    <row r="2886" ht="12.75">
      <c r="I2886" s="18"/>
    </row>
    <row r="2887" ht="12.75">
      <c r="I2887" s="18"/>
    </row>
    <row r="2888" ht="12.75">
      <c r="I2888" s="18"/>
    </row>
    <row r="2889" ht="12.75">
      <c r="I2889" s="18"/>
    </row>
    <row r="2890" ht="12.75">
      <c r="I2890" s="18"/>
    </row>
    <row r="2891" ht="12.75">
      <c r="I2891" s="18"/>
    </row>
    <row r="2892" ht="12.75">
      <c r="I2892" s="18"/>
    </row>
    <row r="2893" ht="12.75">
      <c r="I2893" s="18"/>
    </row>
    <row r="2894" ht="12.75">
      <c r="I2894" s="18"/>
    </row>
    <row r="2895" ht="12.75">
      <c r="I2895" s="18"/>
    </row>
    <row r="2896" ht="12.75">
      <c r="I2896" s="18"/>
    </row>
    <row r="2897" ht="12.75">
      <c r="I2897" s="18"/>
    </row>
    <row r="2898" ht="12.75">
      <c r="I2898" s="18"/>
    </row>
    <row r="2899" ht="12.75">
      <c r="I2899" s="18"/>
    </row>
    <row r="2900" ht="12.75">
      <c r="I2900" s="18"/>
    </row>
    <row r="2901" ht="12.75">
      <c r="I2901" s="18"/>
    </row>
    <row r="2902" ht="12.75">
      <c r="I2902" s="18"/>
    </row>
    <row r="2903" ht="12.75">
      <c r="I2903" s="18"/>
    </row>
    <row r="2904" ht="12.75">
      <c r="I2904" s="18"/>
    </row>
    <row r="2905" ht="12.75">
      <c r="I2905" s="18"/>
    </row>
    <row r="2906" ht="12.75">
      <c r="I2906" s="18"/>
    </row>
    <row r="2907" ht="12.75">
      <c r="I2907" s="18"/>
    </row>
    <row r="2908" ht="12.75">
      <c r="I2908" s="18"/>
    </row>
    <row r="2909" ht="12.75">
      <c r="I2909" s="18"/>
    </row>
    <row r="2910" ht="12.75">
      <c r="I2910" s="18"/>
    </row>
    <row r="2911" ht="12.75">
      <c r="I2911" s="18"/>
    </row>
    <row r="2912" ht="12.75">
      <c r="I2912" s="18"/>
    </row>
    <row r="2913" ht="12.75">
      <c r="I2913" s="18"/>
    </row>
    <row r="2914" ht="12.75">
      <c r="I2914" s="18"/>
    </row>
    <row r="2915" ht="12.75">
      <c r="I2915" s="18"/>
    </row>
    <row r="2916" ht="12.75">
      <c r="I2916" s="18"/>
    </row>
    <row r="2917" ht="12.75">
      <c r="I2917" s="18"/>
    </row>
    <row r="2918" ht="12.75">
      <c r="I2918" s="18"/>
    </row>
    <row r="2919" ht="12.75">
      <c r="I2919" s="18"/>
    </row>
    <row r="2920" ht="12.75">
      <c r="I2920" s="18"/>
    </row>
    <row r="2921" ht="12.75">
      <c r="I2921" s="18"/>
    </row>
    <row r="2922" ht="12.75">
      <c r="I2922" s="18"/>
    </row>
    <row r="2923" ht="12.75">
      <c r="I2923" s="18"/>
    </row>
    <row r="2924" ht="12.75">
      <c r="I2924" s="18"/>
    </row>
    <row r="2925" ht="12.75">
      <c r="I2925" s="18"/>
    </row>
    <row r="2926" ht="12.75">
      <c r="I2926" s="18"/>
    </row>
    <row r="2927" ht="12.75">
      <c r="I2927" s="18"/>
    </row>
    <row r="2928" ht="12.75">
      <c r="I2928" s="18"/>
    </row>
    <row r="2929" ht="12.75">
      <c r="I2929" s="18"/>
    </row>
    <row r="2930" ht="12.75">
      <c r="I2930" s="18"/>
    </row>
    <row r="2931" ht="12.75">
      <c r="I2931" s="18"/>
    </row>
    <row r="2932" ht="12.75">
      <c r="I2932" s="18"/>
    </row>
    <row r="2933" ht="12.75">
      <c r="I2933" s="18"/>
    </row>
    <row r="2934" ht="12.75">
      <c r="I2934" s="18"/>
    </row>
    <row r="2935" ht="12.75">
      <c r="I2935" s="18"/>
    </row>
    <row r="2936" ht="12.75">
      <c r="I2936" s="18"/>
    </row>
    <row r="2937" ht="12.75">
      <c r="I2937" s="18"/>
    </row>
    <row r="2938" ht="12.75">
      <c r="I2938" s="18"/>
    </row>
    <row r="2939" ht="12.75">
      <c r="I2939" s="18"/>
    </row>
    <row r="2940" ht="12.75">
      <c r="I2940" s="18"/>
    </row>
    <row r="2941" ht="12.75">
      <c r="I2941" s="18"/>
    </row>
    <row r="2942" ht="12.75">
      <c r="I2942" s="18"/>
    </row>
    <row r="2943" ht="12.75">
      <c r="I2943" s="18"/>
    </row>
    <row r="2944" ht="12.75">
      <c r="I2944" s="18"/>
    </row>
    <row r="2945" ht="12.75">
      <c r="I2945" s="18"/>
    </row>
    <row r="2946" ht="12.75">
      <c r="I2946" s="18"/>
    </row>
    <row r="2947" ht="12.75">
      <c r="I2947" s="18"/>
    </row>
    <row r="2948" ht="12.75">
      <c r="I2948" s="18"/>
    </row>
    <row r="2949" ht="12.75">
      <c r="I2949" s="18"/>
    </row>
    <row r="2950" ht="12.75">
      <c r="I2950" s="18"/>
    </row>
    <row r="2951" ht="12.75">
      <c r="I2951" s="18"/>
    </row>
    <row r="2952" ht="12.75">
      <c r="I2952" s="18"/>
    </row>
    <row r="2953" ht="12.75">
      <c r="I2953" s="18"/>
    </row>
    <row r="2954" ht="12.75">
      <c r="I2954" s="18"/>
    </row>
    <row r="2955" ht="12.75">
      <c r="I2955" s="18"/>
    </row>
    <row r="2956" ht="12.75">
      <c r="I2956" s="18"/>
    </row>
    <row r="2957" ht="12.75">
      <c r="I2957" s="18"/>
    </row>
    <row r="2958" ht="12.75">
      <c r="I2958" s="18"/>
    </row>
    <row r="2959" ht="12.75">
      <c r="I2959" s="18"/>
    </row>
    <row r="2960" ht="12.75">
      <c r="I2960" s="18"/>
    </row>
    <row r="2961" ht="12.75">
      <c r="I2961" s="18"/>
    </row>
    <row r="2962" ht="12.75">
      <c r="I2962" s="18"/>
    </row>
    <row r="2963" ht="12.75">
      <c r="I2963" s="18"/>
    </row>
    <row r="2964" ht="12.75">
      <c r="I2964" s="18"/>
    </row>
    <row r="2965" ht="12.75">
      <c r="I2965" s="18"/>
    </row>
    <row r="2966" ht="12.75">
      <c r="I2966" s="18"/>
    </row>
    <row r="2967" ht="12.75">
      <c r="I2967" s="18"/>
    </row>
    <row r="2968" ht="12.75">
      <c r="I2968" s="18"/>
    </row>
    <row r="2969" ht="12.75">
      <c r="I2969" s="18"/>
    </row>
    <row r="2970" ht="12.75">
      <c r="I2970" s="18"/>
    </row>
    <row r="2971" ht="12.75">
      <c r="I2971" s="18"/>
    </row>
    <row r="2972" ht="12.75">
      <c r="I2972" s="18"/>
    </row>
    <row r="2973" ht="12.75">
      <c r="I2973" s="18"/>
    </row>
    <row r="2974" ht="12.75">
      <c r="I2974" s="18"/>
    </row>
    <row r="2975" ht="12.75">
      <c r="I2975" s="18"/>
    </row>
    <row r="2976" ht="12.75">
      <c r="I2976" s="18"/>
    </row>
    <row r="2977" ht="12.75">
      <c r="I2977" s="18"/>
    </row>
    <row r="2978" ht="12.75">
      <c r="I2978" s="18"/>
    </row>
    <row r="2979" ht="12.75">
      <c r="I2979" s="18"/>
    </row>
    <row r="2980" ht="12.75">
      <c r="I2980" s="18"/>
    </row>
    <row r="2981" ht="12.75">
      <c r="I2981" s="18"/>
    </row>
    <row r="2982" ht="12.75">
      <c r="I2982" s="18"/>
    </row>
    <row r="2983" ht="12.75">
      <c r="I2983" s="18"/>
    </row>
    <row r="2984" ht="12.75">
      <c r="I2984" s="18"/>
    </row>
    <row r="2985" ht="12.75">
      <c r="I2985" s="18"/>
    </row>
    <row r="2986" ht="12.75">
      <c r="I2986" s="18"/>
    </row>
    <row r="2987" ht="12.75">
      <c r="I2987" s="18"/>
    </row>
    <row r="2988" ht="12.75">
      <c r="I2988" s="18"/>
    </row>
    <row r="2989" ht="12.75">
      <c r="I2989" s="18"/>
    </row>
    <row r="2990" ht="12.75">
      <c r="I2990" s="18"/>
    </row>
    <row r="2991" ht="12.75">
      <c r="I2991" s="18"/>
    </row>
    <row r="2992" ht="12.75">
      <c r="I2992" s="18"/>
    </row>
    <row r="2993" ht="12.75">
      <c r="I2993" s="18"/>
    </row>
    <row r="2994" ht="12.75">
      <c r="I2994" s="18"/>
    </row>
    <row r="2995" ht="12.75">
      <c r="I2995" s="18"/>
    </row>
    <row r="2996" ht="12.75">
      <c r="I2996" s="18"/>
    </row>
    <row r="2997" ht="12.75">
      <c r="I2997" s="18"/>
    </row>
    <row r="2998" ht="12.75">
      <c r="I2998" s="18"/>
    </row>
    <row r="2999" ht="12.75">
      <c r="I2999" s="18"/>
    </row>
    <row r="3000" ht="12.75">
      <c r="I3000" s="18"/>
    </row>
    <row r="3001" ht="12.75">
      <c r="I3001" s="18"/>
    </row>
    <row r="3002" ht="12.75">
      <c r="I3002" s="18"/>
    </row>
    <row r="3003" ht="12.75">
      <c r="I3003" s="18"/>
    </row>
  </sheetData>
  <mergeCells count="3">
    <mergeCell ref="A68:J68"/>
    <mergeCell ref="C7:J7"/>
    <mergeCell ref="C48:J48"/>
  </mergeCells>
  <conditionalFormatting sqref="G436:G65536 D398:F398 D370:F370 D342:F342 D314:F314 D286:F286 D258:F258 D230:F230 D202:F202 D174:F174 D146:F146 D424:F424 G90:G434 D70:F70 G69:G88 G8:G47 G49:G67 G1:G6">
    <cfRule type="cellIs" priority="1" dxfId="20" operator="equal" stopIfTrue="1">
      <formula>0</formula>
    </cfRule>
  </conditionalFormatting>
  <printOptions gridLines="1"/>
  <pageMargins left="0.22" right="0.12" top="0.18" bottom="0.14" header="0.21" footer="0.14"/>
  <pageSetup fitToHeight="2" fitToWidth="1" horizontalDpi="120" verticalDpi="12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4">
      <selection activeCell="E46" sqref="E46"/>
    </sheetView>
  </sheetViews>
  <sheetFormatPr defaultColWidth="9.00390625" defaultRowHeight="12.75"/>
  <cols>
    <col min="1" max="1" width="34.375" style="84" customWidth="1"/>
    <col min="2" max="2" width="7.875" style="84" customWidth="1"/>
    <col min="3" max="14" width="7.875" style="0" customWidth="1"/>
    <col min="15" max="15" width="7.875" style="74" customWidth="1"/>
    <col min="16" max="16" width="7.875" style="165" customWidth="1"/>
    <col min="17" max="17" width="11.125" style="66" customWidth="1"/>
    <col min="18" max="18" width="11.125" style="0" customWidth="1"/>
    <col min="19" max="19" width="11.125" style="0" bestFit="1" customWidth="1"/>
  </cols>
  <sheetData>
    <row r="1" spans="1:2" ht="12.75">
      <c r="A1" s="139" t="s">
        <v>32</v>
      </c>
      <c r="B1" s="106" t="s">
        <v>121</v>
      </c>
    </row>
    <row r="3" spans="1:17" ht="12.75">
      <c r="A3" s="140" t="s">
        <v>53</v>
      </c>
      <c r="B3" s="83" t="s">
        <v>26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66"/>
      <c r="Q3" s="76"/>
    </row>
    <row r="4" spans="1:17" s="89" customFormat="1" ht="12.75">
      <c r="A4" s="141" t="s">
        <v>0</v>
      </c>
      <c r="B4" s="96" t="s">
        <v>24</v>
      </c>
      <c r="C4" s="174">
        <v>41861</v>
      </c>
      <c r="D4" s="174">
        <v>41862</v>
      </c>
      <c r="E4" s="174">
        <v>41863</v>
      </c>
      <c r="F4" s="174">
        <v>41864</v>
      </c>
      <c r="G4" s="174">
        <v>41865</v>
      </c>
      <c r="H4" s="174">
        <v>41866</v>
      </c>
      <c r="I4" s="174">
        <v>41867</v>
      </c>
      <c r="J4" s="174">
        <v>41868</v>
      </c>
      <c r="K4" s="174">
        <v>41869</v>
      </c>
      <c r="L4" s="174">
        <v>41870</v>
      </c>
      <c r="M4" s="174">
        <v>41871</v>
      </c>
      <c r="N4" s="174">
        <v>41872</v>
      </c>
      <c r="O4" s="174">
        <v>41873</v>
      </c>
      <c r="P4" s="174">
        <v>41874</v>
      </c>
      <c r="Q4" s="88" t="s">
        <v>25</v>
      </c>
    </row>
    <row r="5" spans="1:17" s="99" customFormat="1" ht="12.75">
      <c r="A5" s="130" t="s">
        <v>108</v>
      </c>
      <c r="B5" s="107">
        <v>18000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>
        <v>18000</v>
      </c>
    </row>
    <row r="6" spans="1:17" s="102" customFormat="1" ht="12.75">
      <c r="A6" s="131" t="s">
        <v>56</v>
      </c>
      <c r="B6" s="70"/>
      <c r="C6" s="62"/>
      <c r="D6" s="62">
        <v>890</v>
      </c>
      <c r="E6" s="62"/>
      <c r="F6" s="62"/>
      <c r="G6" s="62"/>
      <c r="H6" s="62"/>
      <c r="I6" s="62">
        <v>890</v>
      </c>
      <c r="J6" s="62"/>
      <c r="K6" s="62"/>
      <c r="L6" s="62"/>
      <c r="M6" s="62">
        <v>890</v>
      </c>
      <c r="N6" s="62"/>
      <c r="O6" s="62"/>
      <c r="P6" s="62">
        <v>890</v>
      </c>
      <c r="Q6" s="100">
        <v>3560</v>
      </c>
    </row>
    <row r="7" spans="1:17" s="75" customFormat="1" ht="12.75">
      <c r="A7" s="132" t="s">
        <v>54</v>
      </c>
      <c r="B7" s="71"/>
      <c r="C7" s="63"/>
      <c r="D7" s="63"/>
      <c r="E7" s="63">
        <v>890</v>
      </c>
      <c r="F7" s="63"/>
      <c r="G7" s="63"/>
      <c r="H7" s="63"/>
      <c r="I7" s="63"/>
      <c r="J7" s="63">
        <v>890</v>
      </c>
      <c r="K7" s="63"/>
      <c r="L7" s="63"/>
      <c r="M7" s="63"/>
      <c r="N7" s="63"/>
      <c r="O7" s="63">
        <v>890</v>
      </c>
      <c r="P7" s="63"/>
      <c r="Q7" s="101">
        <v>2670</v>
      </c>
    </row>
    <row r="8" spans="1:17" s="75" customFormat="1" ht="12.75">
      <c r="A8" s="132" t="s">
        <v>59</v>
      </c>
      <c r="B8" s="71"/>
      <c r="C8" s="63"/>
      <c r="D8" s="63"/>
      <c r="E8" s="63"/>
      <c r="F8" s="63">
        <v>890</v>
      </c>
      <c r="G8" s="63"/>
      <c r="H8" s="63"/>
      <c r="I8" s="63"/>
      <c r="J8" s="63"/>
      <c r="K8" s="63"/>
      <c r="L8" s="63">
        <v>890</v>
      </c>
      <c r="M8" s="63"/>
      <c r="N8" s="63"/>
      <c r="O8" s="63"/>
      <c r="P8" s="63"/>
      <c r="Q8" s="101">
        <v>1780</v>
      </c>
    </row>
    <row r="9" spans="1:17" s="75" customFormat="1" ht="12.75">
      <c r="A9" s="132" t="s">
        <v>64</v>
      </c>
      <c r="B9" s="71"/>
      <c r="C9" s="63"/>
      <c r="D9" s="63"/>
      <c r="E9" s="63"/>
      <c r="F9" s="63"/>
      <c r="G9" s="63"/>
      <c r="H9" s="63">
        <v>979</v>
      </c>
      <c r="I9" s="63"/>
      <c r="J9" s="63"/>
      <c r="K9" s="63">
        <v>979</v>
      </c>
      <c r="L9" s="63"/>
      <c r="M9" s="63"/>
      <c r="N9" s="63"/>
      <c r="O9" s="63"/>
      <c r="P9" s="63"/>
      <c r="Q9" s="101">
        <v>1958</v>
      </c>
    </row>
    <row r="10" spans="1:17" s="75" customFormat="1" ht="12.75">
      <c r="A10" s="132" t="s">
        <v>38</v>
      </c>
      <c r="B10" s="71"/>
      <c r="C10" s="63"/>
      <c r="D10" s="63"/>
      <c r="E10" s="63"/>
      <c r="F10" s="63"/>
      <c r="G10" s="63">
        <v>1068</v>
      </c>
      <c r="H10" s="63"/>
      <c r="I10" s="63"/>
      <c r="J10" s="63"/>
      <c r="K10" s="63"/>
      <c r="L10" s="63"/>
      <c r="M10" s="63"/>
      <c r="N10" s="63">
        <v>1068</v>
      </c>
      <c r="O10" s="63"/>
      <c r="P10" s="63"/>
      <c r="Q10" s="101">
        <v>2136</v>
      </c>
    </row>
    <row r="11" spans="1:17" s="74" customFormat="1" ht="12.75">
      <c r="A11" s="128" t="s">
        <v>39</v>
      </c>
      <c r="B11" s="69"/>
      <c r="C11" s="61"/>
      <c r="D11" s="61">
        <v>950</v>
      </c>
      <c r="E11" s="61">
        <v>950</v>
      </c>
      <c r="F11" s="61">
        <v>950</v>
      </c>
      <c r="G11" s="61">
        <v>950</v>
      </c>
      <c r="H11" s="61">
        <v>950</v>
      </c>
      <c r="I11" s="61">
        <v>950</v>
      </c>
      <c r="J11" s="61">
        <v>950</v>
      </c>
      <c r="K11" s="61">
        <v>950</v>
      </c>
      <c r="L11" s="61">
        <v>950</v>
      </c>
      <c r="M11" s="61">
        <v>950</v>
      </c>
      <c r="N11" s="61">
        <v>950</v>
      </c>
      <c r="O11" s="61">
        <v>950</v>
      </c>
      <c r="P11" s="61">
        <v>950</v>
      </c>
      <c r="Q11" s="93">
        <v>12350</v>
      </c>
    </row>
    <row r="12" spans="1:17" s="74" customFormat="1" ht="12.75">
      <c r="A12" s="173" t="s">
        <v>176</v>
      </c>
      <c r="B12" s="68"/>
      <c r="C12" s="126"/>
      <c r="D12" s="126">
        <v>178</v>
      </c>
      <c r="E12" s="126">
        <v>178</v>
      </c>
      <c r="F12" s="126">
        <v>178</v>
      </c>
      <c r="G12" s="126">
        <v>178</v>
      </c>
      <c r="H12" s="126">
        <v>178</v>
      </c>
      <c r="I12" s="126">
        <v>178</v>
      </c>
      <c r="J12" s="126">
        <v>178</v>
      </c>
      <c r="K12" s="126">
        <v>178</v>
      </c>
      <c r="L12" s="126">
        <v>178</v>
      </c>
      <c r="M12" s="126">
        <v>178</v>
      </c>
      <c r="N12" s="126">
        <v>178</v>
      </c>
      <c r="O12" s="126">
        <v>178</v>
      </c>
      <c r="P12" s="126">
        <v>178</v>
      </c>
      <c r="Q12" s="86">
        <v>2314</v>
      </c>
    </row>
    <row r="13" spans="1:17" s="74" customFormat="1" ht="12.75">
      <c r="A13" s="127" t="s">
        <v>97</v>
      </c>
      <c r="B13" s="67"/>
      <c r="C13" s="59"/>
      <c r="D13" s="59">
        <v>178</v>
      </c>
      <c r="E13" s="59">
        <v>178</v>
      </c>
      <c r="F13" s="59">
        <v>178</v>
      </c>
      <c r="G13" s="59">
        <v>178</v>
      </c>
      <c r="H13" s="59">
        <v>178</v>
      </c>
      <c r="I13" s="59">
        <v>178</v>
      </c>
      <c r="J13" s="59">
        <v>178</v>
      </c>
      <c r="K13" s="59">
        <v>178</v>
      </c>
      <c r="L13" s="59">
        <v>178</v>
      </c>
      <c r="M13" s="59">
        <v>178</v>
      </c>
      <c r="N13" s="59">
        <v>178</v>
      </c>
      <c r="O13" s="59">
        <v>178</v>
      </c>
      <c r="P13" s="59">
        <v>178</v>
      </c>
      <c r="Q13" s="94">
        <v>2314</v>
      </c>
    </row>
    <row r="14" spans="1:17" s="65" customFormat="1" ht="12.75">
      <c r="A14" s="128" t="s">
        <v>41</v>
      </c>
      <c r="B14" s="69"/>
      <c r="C14" s="61"/>
      <c r="D14" s="61">
        <v>625</v>
      </c>
      <c r="E14" s="61">
        <v>625</v>
      </c>
      <c r="F14" s="61">
        <v>625</v>
      </c>
      <c r="G14" s="61">
        <v>625</v>
      </c>
      <c r="H14" s="61">
        <v>625</v>
      </c>
      <c r="I14" s="61">
        <v>625</v>
      </c>
      <c r="J14" s="61">
        <v>625</v>
      </c>
      <c r="K14" s="61">
        <v>625</v>
      </c>
      <c r="L14" s="61">
        <v>625</v>
      </c>
      <c r="M14" s="61">
        <v>625</v>
      </c>
      <c r="N14" s="61">
        <v>625</v>
      </c>
      <c r="O14" s="61">
        <v>625</v>
      </c>
      <c r="P14" s="61">
        <v>625</v>
      </c>
      <c r="Q14" s="93">
        <v>8125</v>
      </c>
    </row>
    <row r="15" spans="1:17" s="73" customFormat="1" ht="12.75">
      <c r="A15" s="66" t="s">
        <v>36</v>
      </c>
      <c r="B15" s="68"/>
      <c r="C15" s="60">
        <v>625</v>
      </c>
      <c r="D15" s="60">
        <v>625</v>
      </c>
      <c r="E15" s="60">
        <v>625</v>
      </c>
      <c r="F15" s="60">
        <v>625</v>
      </c>
      <c r="G15" s="60">
        <v>625</v>
      </c>
      <c r="H15" s="60">
        <v>625</v>
      </c>
      <c r="I15" s="60">
        <v>625</v>
      </c>
      <c r="J15" s="60">
        <v>625</v>
      </c>
      <c r="K15" s="60">
        <v>625</v>
      </c>
      <c r="L15" s="60">
        <v>625</v>
      </c>
      <c r="M15" s="60">
        <v>625</v>
      </c>
      <c r="N15" s="60">
        <v>625</v>
      </c>
      <c r="O15" s="60">
        <v>625</v>
      </c>
      <c r="P15" s="60"/>
      <c r="Q15" s="86">
        <v>8125</v>
      </c>
    </row>
    <row r="16" spans="1:17" s="74" customFormat="1" ht="12.75">
      <c r="A16" s="129" t="s">
        <v>55</v>
      </c>
      <c r="B16" s="85"/>
      <c r="C16" s="82">
        <v>750</v>
      </c>
      <c r="D16" s="82">
        <v>750</v>
      </c>
      <c r="E16" s="82">
        <v>750</v>
      </c>
      <c r="F16" s="82">
        <v>750</v>
      </c>
      <c r="G16" s="82">
        <v>750</v>
      </c>
      <c r="H16" s="82">
        <v>750</v>
      </c>
      <c r="I16" s="82">
        <v>750</v>
      </c>
      <c r="J16" s="82">
        <v>750</v>
      </c>
      <c r="K16" s="82">
        <v>750</v>
      </c>
      <c r="L16" s="82">
        <v>750</v>
      </c>
      <c r="M16" s="82">
        <v>750</v>
      </c>
      <c r="N16" s="82">
        <v>750</v>
      </c>
      <c r="O16" s="82">
        <v>750</v>
      </c>
      <c r="P16" s="82"/>
      <c r="Q16" s="87">
        <v>9750</v>
      </c>
    </row>
    <row r="17" spans="1:17" s="74" customFormat="1" ht="12.75">
      <c r="A17" s="129" t="s">
        <v>52</v>
      </c>
      <c r="B17" s="85"/>
      <c r="C17" s="82">
        <v>267</v>
      </c>
      <c r="D17" s="82">
        <v>267</v>
      </c>
      <c r="E17" s="82">
        <v>267</v>
      </c>
      <c r="F17" s="82">
        <v>267</v>
      </c>
      <c r="G17" s="82">
        <v>267</v>
      </c>
      <c r="H17" s="82">
        <v>267</v>
      </c>
      <c r="I17" s="82">
        <v>267</v>
      </c>
      <c r="J17" s="82">
        <v>267</v>
      </c>
      <c r="K17" s="82">
        <v>267</v>
      </c>
      <c r="L17" s="82">
        <v>267</v>
      </c>
      <c r="M17" s="82">
        <v>267</v>
      </c>
      <c r="N17" s="82">
        <v>267</v>
      </c>
      <c r="O17" s="82">
        <v>267</v>
      </c>
      <c r="P17" s="82"/>
      <c r="Q17" s="87">
        <v>3471</v>
      </c>
    </row>
    <row r="18" spans="1:17" s="75" customFormat="1" ht="12.75">
      <c r="A18" s="132" t="s">
        <v>43</v>
      </c>
      <c r="B18" s="71"/>
      <c r="C18" s="63">
        <v>356</v>
      </c>
      <c r="D18" s="63"/>
      <c r="E18" s="63">
        <v>356</v>
      </c>
      <c r="F18" s="63">
        <v>356</v>
      </c>
      <c r="G18" s="63"/>
      <c r="H18" s="63">
        <v>356</v>
      </c>
      <c r="I18" s="63"/>
      <c r="J18" s="63">
        <v>356</v>
      </c>
      <c r="K18" s="63"/>
      <c r="L18" s="63">
        <v>356</v>
      </c>
      <c r="M18" s="63">
        <v>356</v>
      </c>
      <c r="N18" s="63"/>
      <c r="O18" s="63">
        <v>356</v>
      </c>
      <c r="P18" s="63"/>
      <c r="Q18" s="101">
        <v>2848</v>
      </c>
    </row>
    <row r="19" spans="1:17" s="75" customFormat="1" ht="12.75">
      <c r="A19" s="132" t="s">
        <v>99</v>
      </c>
      <c r="B19" s="71"/>
      <c r="C19" s="63"/>
      <c r="D19" s="63">
        <v>356</v>
      </c>
      <c r="E19" s="63"/>
      <c r="F19" s="63"/>
      <c r="G19" s="63">
        <v>356</v>
      </c>
      <c r="H19" s="63"/>
      <c r="I19" s="63">
        <v>356</v>
      </c>
      <c r="J19" s="63"/>
      <c r="K19" s="63">
        <v>356</v>
      </c>
      <c r="L19" s="63"/>
      <c r="M19" s="63"/>
      <c r="N19" s="63">
        <v>356</v>
      </c>
      <c r="O19" s="63"/>
      <c r="P19" s="63"/>
      <c r="Q19" s="101">
        <v>1780</v>
      </c>
    </row>
    <row r="20" spans="1:17" s="74" customFormat="1" ht="12.75">
      <c r="A20" s="129" t="s">
        <v>111</v>
      </c>
      <c r="B20" s="85"/>
      <c r="C20" s="82">
        <v>142.4</v>
      </c>
      <c r="D20" s="82">
        <v>142.4</v>
      </c>
      <c r="E20" s="82">
        <v>142.4</v>
      </c>
      <c r="F20" s="82">
        <v>142.4</v>
      </c>
      <c r="G20" s="82">
        <v>142.4</v>
      </c>
      <c r="H20" s="82">
        <v>142.4</v>
      </c>
      <c r="I20" s="82">
        <v>142.4</v>
      </c>
      <c r="J20" s="82">
        <v>142.4</v>
      </c>
      <c r="K20" s="82">
        <v>142.4</v>
      </c>
      <c r="L20" s="82">
        <v>142.4</v>
      </c>
      <c r="M20" s="82">
        <v>142.4</v>
      </c>
      <c r="N20" s="82">
        <v>142.4</v>
      </c>
      <c r="O20" s="82">
        <v>142.4</v>
      </c>
      <c r="P20" s="82"/>
      <c r="Q20" s="87">
        <v>1851.2</v>
      </c>
    </row>
    <row r="21" spans="1:17" s="77" customFormat="1" ht="12.75">
      <c r="A21" s="129" t="s">
        <v>118</v>
      </c>
      <c r="B21" s="85"/>
      <c r="C21" s="82">
        <v>35.6</v>
      </c>
      <c r="D21" s="82">
        <v>35.6</v>
      </c>
      <c r="E21" s="82">
        <v>35.6</v>
      </c>
      <c r="F21" s="82">
        <v>35.6</v>
      </c>
      <c r="G21" s="82">
        <v>35.6</v>
      </c>
      <c r="H21" s="82">
        <v>35.6</v>
      </c>
      <c r="I21" s="82">
        <v>35.6</v>
      </c>
      <c r="J21" s="82">
        <v>35.6</v>
      </c>
      <c r="K21" s="82">
        <v>35.6</v>
      </c>
      <c r="L21" s="82">
        <v>35.6</v>
      </c>
      <c r="M21" s="82">
        <v>35.6</v>
      </c>
      <c r="N21" s="82">
        <v>35.6</v>
      </c>
      <c r="O21" s="82">
        <v>35.6</v>
      </c>
      <c r="P21" s="82"/>
      <c r="Q21" s="87">
        <v>462.8</v>
      </c>
    </row>
    <row r="22" spans="1:17" s="77" customFormat="1" ht="12.75">
      <c r="A22" s="129" t="s">
        <v>113</v>
      </c>
      <c r="B22" s="85"/>
      <c r="C22" s="82">
        <v>142.4</v>
      </c>
      <c r="D22" s="82">
        <v>142.4</v>
      </c>
      <c r="E22" s="82">
        <v>142.4</v>
      </c>
      <c r="F22" s="82">
        <v>142.4</v>
      </c>
      <c r="G22" s="82">
        <v>142.4</v>
      </c>
      <c r="H22" s="82">
        <v>142.4</v>
      </c>
      <c r="I22" s="82">
        <v>142.4</v>
      </c>
      <c r="J22" s="82">
        <v>142.4</v>
      </c>
      <c r="K22" s="82">
        <v>142.4</v>
      </c>
      <c r="L22" s="82">
        <v>142.4</v>
      </c>
      <c r="M22" s="82">
        <v>142.4</v>
      </c>
      <c r="N22" s="82">
        <v>142.4</v>
      </c>
      <c r="O22" s="82">
        <v>142.4</v>
      </c>
      <c r="P22" s="82"/>
      <c r="Q22" s="87">
        <v>1851.2</v>
      </c>
    </row>
    <row r="23" spans="1:17" s="81" customFormat="1" ht="12.75">
      <c r="A23" s="133" t="s">
        <v>42</v>
      </c>
      <c r="B23" s="79"/>
      <c r="C23" s="80">
        <v>890</v>
      </c>
      <c r="D23" s="80">
        <v>890</v>
      </c>
      <c r="E23" s="80">
        <v>890</v>
      </c>
      <c r="F23" s="80">
        <v>890</v>
      </c>
      <c r="G23" s="80">
        <v>890</v>
      </c>
      <c r="H23" s="80">
        <v>890</v>
      </c>
      <c r="I23" s="80">
        <v>890</v>
      </c>
      <c r="J23" s="80">
        <v>890</v>
      </c>
      <c r="K23" s="80">
        <v>890</v>
      </c>
      <c r="L23" s="80">
        <v>890</v>
      </c>
      <c r="M23" s="80">
        <v>890</v>
      </c>
      <c r="N23" s="80">
        <v>890</v>
      </c>
      <c r="O23" s="80">
        <v>890</v>
      </c>
      <c r="P23" s="80"/>
      <c r="Q23" s="95">
        <v>11570</v>
      </c>
    </row>
    <row r="24" spans="1:17" s="78" customFormat="1" ht="12.75">
      <c r="A24" s="66" t="s">
        <v>30</v>
      </c>
      <c r="B24" s="68"/>
      <c r="C24" s="60">
        <v>1602</v>
      </c>
      <c r="D24" s="60">
        <v>1602</v>
      </c>
      <c r="E24" s="60">
        <v>1602</v>
      </c>
      <c r="F24" s="60">
        <v>1602</v>
      </c>
      <c r="G24" s="60">
        <v>1602</v>
      </c>
      <c r="H24" s="60">
        <v>1602</v>
      </c>
      <c r="I24" s="60">
        <v>1602</v>
      </c>
      <c r="J24" s="60">
        <v>1602</v>
      </c>
      <c r="K24" s="60">
        <v>1602</v>
      </c>
      <c r="L24" s="60">
        <v>1602</v>
      </c>
      <c r="M24" s="60">
        <v>1602</v>
      </c>
      <c r="N24" s="60">
        <v>1602</v>
      </c>
      <c r="O24" s="60">
        <v>1602</v>
      </c>
      <c r="P24" s="60"/>
      <c r="Q24" s="86">
        <v>20826</v>
      </c>
    </row>
    <row r="25" spans="1:17" s="77" customFormat="1" ht="12.75" customHeight="1">
      <c r="A25" s="129" t="s">
        <v>28</v>
      </c>
      <c r="B25" s="85"/>
      <c r="C25" s="82">
        <v>400</v>
      </c>
      <c r="D25" s="82">
        <v>400</v>
      </c>
      <c r="E25" s="82">
        <v>400</v>
      </c>
      <c r="F25" s="82">
        <v>400</v>
      </c>
      <c r="G25" s="82">
        <v>400</v>
      </c>
      <c r="H25" s="82">
        <v>400</v>
      </c>
      <c r="I25" s="82">
        <v>400</v>
      </c>
      <c r="J25" s="82">
        <v>400</v>
      </c>
      <c r="K25" s="82">
        <v>400</v>
      </c>
      <c r="L25" s="82">
        <v>400</v>
      </c>
      <c r="M25" s="82">
        <v>400</v>
      </c>
      <c r="N25" s="82">
        <v>400</v>
      </c>
      <c r="O25" s="82">
        <v>400</v>
      </c>
      <c r="P25" s="82"/>
      <c r="Q25" s="87">
        <v>5200</v>
      </c>
    </row>
    <row r="26" spans="1:17" s="77" customFormat="1" ht="12.75" customHeight="1">
      <c r="A26" s="129" t="s">
        <v>35</v>
      </c>
      <c r="B26" s="85"/>
      <c r="C26" s="82">
        <v>445</v>
      </c>
      <c r="D26" s="82">
        <v>445</v>
      </c>
      <c r="E26" s="82">
        <v>445</v>
      </c>
      <c r="F26" s="82">
        <v>445</v>
      </c>
      <c r="G26" s="82">
        <v>445</v>
      </c>
      <c r="H26" s="82">
        <v>445</v>
      </c>
      <c r="I26" s="82">
        <v>445</v>
      </c>
      <c r="J26" s="82">
        <v>445</v>
      </c>
      <c r="K26" s="82">
        <v>445</v>
      </c>
      <c r="L26" s="82">
        <v>445</v>
      </c>
      <c r="M26" s="82">
        <v>445</v>
      </c>
      <c r="N26" s="82">
        <v>445</v>
      </c>
      <c r="O26" s="82">
        <v>445</v>
      </c>
      <c r="P26" s="82"/>
      <c r="Q26" s="87">
        <v>5785</v>
      </c>
    </row>
    <row r="27" spans="1:17" s="77" customFormat="1" ht="12.75" customHeight="1">
      <c r="A27" s="129" t="s">
        <v>37</v>
      </c>
      <c r="B27" s="85"/>
      <c r="C27" s="82">
        <v>53.4</v>
      </c>
      <c r="D27" s="82">
        <v>53.4</v>
      </c>
      <c r="E27" s="82">
        <v>53.4</v>
      </c>
      <c r="F27" s="82">
        <v>53.4</v>
      </c>
      <c r="G27" s="82">
        <v>53.4</v>
      </c>
      <c r="H27" s="82">
        <v>53.4</v>
      </c>
      <c r="I27" s="82">
        <v>53.4</v>
      </c>
      <c r="J27" s="82">
        <v>53.4</v>
      </c>
      <c r="K27" s="82">
        <v>53.4</v>
      </c>
      <c r="L27" s="82">
        <v>53.4</v>
      </c>
      <c r="M27" s="82">
        <v>53.4</v>
      </c>
      <c r="N27" s="82">
        <v>53.4</v>
      </c>
      <c r="O27" s="82">
        <v>53.4</v>
      </c>
      <c r="P27" s="82"/>
      <c r="Q27" s="87">
        <v>694.2</v>
      </c>
    </row>
    <row r="28" spans="1:19" s="103" customFormat="1" ht="12.75" customHeight="1">
      <c r="A28" s="132" t="s">
        <v>44</v>
      </c>
      <c r="B28" s="71"/>
      <c r="C28" s="63">
        <v>1691</v>
      </c>
      <c r="D28" s="63"/>
      <c r="E28" s="63"/>
      <c r="F28" s="63"/>
      <c r="G28" s="63"/>
      <c r="H28" s="63">
        <v>1691</v>
      </c>
      <c r="I28" s="63"/>
      <c r="J28" s="63"/>
      <c r="K28" s="63">
        <v>1691</v>
      </c>
      <c r="L28" s="63"/>
      <c r="M28" s="63"/>
      <c r="N28" s="63"/>
      <c r="O28" s="63"/>
      <c r="P28" s="63"/>
      <c r="Q28" s="101">
        <v>5073</v>
      </c>
      <c r="R28" s="75"/>
      <c r="S28" s="75"/>
    </row>
    <row r="29" spans="1:17" s="75" customFormat="1" ht="12.75" customHeight="1">
      <c r="A29" s="134" t="s">
        <v>29</v>
      </c>
      <c r="B29" s="72"/>
      <c r="C29" s="64"/>
      <c r="D29" s="64">
        <v>1424</v>
      </c>
      <c r="E29" s="64"/>
      <c r="F29" s="64"/>
      <c r="G29" s="64">
        <v>1424</v>
      </c>
      <c r="H29" s="64"/>
      <c r="I29" s="64"/>
      <c r="J29" s="64">
        <v>1424</v>
      </c>
      <c r="K29" s="64"/>
      <c r="L29" s="64"/>
      <c r="M29" s="64"/>
      <c r="N29" s="64">
        <v>1424</v>
      </c>
      <c r="O29" s="64"/>
      <c r="P29" s="64"/>
      <c r="Q29" s="104">
        <v>5696</v>
      </c>
    </row>
    <row r="30" spans="1:17" s="75" customFormat="1" ht="12.75">
      <c r="A30" s="162" t="s">
        <v>148</v>
      </c>
      <c r="B30" s="71"/>
      <c r="C30" s="168"/>
      <c r="D30" s="168"/>
      <c r="E30" s="168">
        <v>1424</v>
      </c>
      <c r="F30" s="168"/>
      <c r="G30" s="168"/>
      <c r="H30" s="168"/>
      <c r="I30" s="168">
        <v>1424</v>
      </c>
      <c r="J30" s="168"/>
      <c r="K30" s="168"/>
      <c r="L30" s="168">
        <v>1424</v>
      </c>
      <c r="M30" s="168"/>
      <c r="N30" s="168"/>
      <c r="O30" s="168">
        <v>1424</v>
      </c>
      <c r="P30" s="168"/>
      <c r="Q30" s="101">
        <v>5696</v>
      </c>
    </row>
    <row r="31" spans="1:17" s="75" customFormat="1" ht="12.75">
      <c r="A31" s="134" t="s">
        <v>103</v>
      </c>
      <c r="B31" s="72"/>
      <c r="C31" s="64"/>
      <c r="D31" s="64"/>
      <c r="E31" s="64"/>
      <c r="F31" s="64">
        <v>1424</v>
      </c>
      <c r="G31" s="64"/>
      <c r="H31" s="64"/>
      <c r="I31" s="64"/>
      <c r="J31" s="64"/>
      <c r="K31" s="64"/>
      <c r="L31" s="64"/>
      <c r="M31" s="64">
        <v>1424</v>
      </c>
      <c r="N31" s="64"/>
      <c r="O31" s="64"/>
      <c r="P31" s="64"/>
      <c r="Q31" s="104">
        <v>2848</v>
      </c>
    </row>
    <row r="32" spans="1:17" s="105" customFormat="1" ht="12.75">
      <c r="A32" s="129" t="s">
        <v>57</v>
      </c>
      <c r="B32" s="85"/>
      <c r="C32" s="82"/>
      <c r="D32" s="82">
        <v>375</v>
      </c>
      <c r="E32" s="82">
        <v>375</v>
      </c>
      <c r="F32" s="82">
        <v>375</v>
      </c>
      <c r="G32" s="82">
        <v>375</v>
      </c>
      <c r="H32" s="82">
        <v>375</v>
      </c>
      <c r="I32" s="82">
        <v>375</v>
      </c>
      <c r="J32" s="82">
        <v>375</v>
      </c>
      <c r="K32" s="82">
        <v>375</v>
      </c>
      <c r="L32" s="82">
        <v>375</v>
      </c>
      <c r="M32" s="82">
        <v>375</v>
      </c>
      <c r="N32" s="82">
        <v>375</v>
      </c>
      <c r="O32" s="82">
        <v>375</v>
      </c>
      <c r="P32" s="82">
        <v>375</v>
      </c>
      <c r="Q32" s="87">
        <v>4875</v>
      </c>
    </row>
    <row r="33" spans="1:17" s="78" customFormat="1" ht="12.75">
      <c r="A33" s="133" t="s">
        <v>63</v>
      </c>
      <c r="B33" s="79"/>
      <c r="C33" s="80">
        <v>850</v>
      </c>
      <c r="D33" s="80">
        <v>850</v>
      </c>
      <c r="E33" s="80">
        <v>850</v>
      </c>
      <c r="F33" s="80">
        <v>850</v>
      </c>
      <c r="G33" s="80">
        <v>850</v>
      </c>
      <c r="H33" s="80">
        <v>850</v>
      </c>
      <c r="I33" s="80">
        <v>850</v>
      </c>
      <c r="J33" s="80">
        <v>850</v>
      </c>
      <c r="K33" s="80">
        <v>850</v>
      </c>
      <c r="L33" s="80">
        <v>850</v>
      </c>
      <c r="M33" s="80">
        <v>850</v>
      </c>
      <c r="N33" s="80">
        <v>850</v>
      </c>
      <c r="O33" s="80">
        <v>425</v>
      </c>
      <c r="P33" s="80"/>
      <c r="Q33" s="95">
        <v>10625</v>
      </c>
    </row>
    <row r="34" spans="1:17" s="81" customFormat="1" ht="12.75">
      <c r="A34" s="66" t="s">
        <v>62</v>
      </c>
      <c r="B34" s="68"/>
      <c r="C34" s="60">
        <v>1200</v>
      </c>
      <c r="D34" s="60">
        <v>1200</v>
      </c>
      <c r="E34" s="60">
        <v>1200</v>
      </c>
      <c r="F34" s="60">
        <v>1200</v>
      </c>
      <c r="G34" s="60">
        <v>1200</v>
      </c>
      <c r="H34" s="60">
        <v>1200</v>
      </c>
      <c r="I34" s="60">
        <v>1200</v>
      </c>
      <c r="J34" s="60">
        <v>1200</v>
      </c>
      <c r="K34" s="60">
        <v>1200</v>
      </c>
      <c r="L34" s="60">
        <v>1200</v>
      </c>
      <c r="M34" s="60">
        <v>1200</v>
      </c>
      <c r="N34" s="60">
        <v>1200</v>
      </c>
      <c r="O34" s="60"/>
      <c r="P34" s="60"/>
      <c r="Q34" s="86">
        <v>14400</v>
      </c>
    </row>
    <row r="35" spans="1:17" s="78" customFormat="1" ht="12.75">
      <c r="A35" s="66" t="s">
        <v>61</v>
      </c>
      <c r="B35" s="68"/>
      <c r="C35" s="60">
        <v>1000</v>
      </c>
      <c r="D35" s="60">
        <v>1000</v>
      </c>
      <c r="E35" s="60">
        <v>1000</v>
      </c>
      <c r="F35" s="60">
        <v>1000</v>
      </c>
      <c r="G35" s="60">
        <v>1000</v>
      </c>
      <c r="H35" s="60">
        <v>1000</v>
      </c>
      <c r="I35" s="60">
        <v>1000</v>
      </c>
      <c r="J35" s="60">
        <v>1000</v>
      </c>
      <c r="K35" s="60">
        <v>1000</v>
      </c>
      <c r="L35" s="60">
        <v>1000</v>
      </c>
      <c r="M35" s="60">
        <v>1000</v>
      </c>
      <c r="N35" s="60">
        <v>1000</v>
      </c>
      <c r="O35" s="60">
        <v>1000</v>
      </c>
      <c r="P35" s="60"/>
      <c r="Q35" s="86">
        <v>13000</v>
      </c>
    </row>
    <row r="36" spans="1:17" s="77" customFormat="1" ht="12.75">
      <c r="A36" s="128" t="s">
        <v>60</v>
      </c>
      <c r="B36" s="69"/>
      <c r="C36" s="61"/>
      <c r="D36" s="61">
        <v>625</v>
      </c>
      <c r="E36" s="61">
        <v>625</v>
      </c>
      <c r="F36" s="61">
        <v>625</v>
      </c>
      <c r="G36" s="61">
        <v>625</v>
      </c>
      <c r="H36" s="61">
        <v>625</v>
      </c>
      <c r="I36" s="61">
        <v>625</v>
      </c>
      <c r="J36" s="61">
        <v>625</v>
      </c>
      <c r="K36" s="61">
        <v>625</v>
      </c>
      <c r="L36" s="61">
        <v>625</v>
      </c>
      <c r="M36" s="61">
        <v>625</v>
      </c>
      <c r="N36" s="61">
        <v>625</v>
      </c>
      <c r="O36" s="61">
        <v>625</v>
      </c>
      <c r="P36" s="61">
        <v>625</v>
      </c>
      <c r="Q36" s="93">
        <v>8125</v>
      </c>
    </row>
    <row r="37" spans="1:17" s="77" customFormat="1" ht="12.75">
      <c r="A37" s="133" t="s">
        <v>46</v>
      </c>
      <c r="B37" s="79">
        <v>3250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95">
        <v>3250</v>
      </c>
    </row>
    <row r="38" spans="1:17" s="77" customFormat="1" ht="12.75">
      <c r="A38" s="173" t="s">
        <v>222</v>
      </c>
      <c r="B38" s="68">
        <v>225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86">
        <v>225</v>
      </c>
    </row>
    <row r="39" spans="1:17" s="81" customFormat="1" ht="12.75">
      <c r="A39" s="129" t="s">
        <v>49</v>
      </c>
      <c r="B39" s="85">
        <v>390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7">
        <v>390</v>
      </c>
    </row>
    <row r="40" spans="1:17" s="73" customFormat="1" ht="12.75">
      <c r="A40" s="128" t="s">
        <v>122</v>
      </c>
      <c r="B40" s="69">
        <v>1000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93">
        <v>1000</v>
      </c>
    </row>
    <row r="41" spans="1:17" s="74" customFormat="1" ht="12.75">
      <c r="A41" s="127" t="s">
        <v>47</v>
      </c>
      <c r="B41" s="67">
        <v>9790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94">
        <v>9790</v>
      </c>
    </row>
    <row r="42" spans="1:17" s="73" customFormat="1" ht="12.75">
      <c r="A42" s="128" t="s">
        <v>48</v>
      </c>
      <c r="B42" s="69">
        <v>3026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93">
        <v>3026</v>
      </c>
    </row>
    <row r="43" spans="1:17" s="74" customFormat="1" ht="12.75">
      <c r="A43" s="66" t="s">
        <v>117</v>
      </c>
      <c r="B43" s="68">
        <v>356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86">
        <v>356</v>
      </c>
    </row>
    <row r="44" spans="1:17" s="74" customFormat="1" ht="12.75">
      <c r="A44" s="137" t="s">
        <v>50</v>
      </c>
      <c r="B44" s="136">
        <v>1068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8">
        <v>1068</v>
      </c>
    </row>
    <row r="45" spans="1:17" s="65" customFormat="1" ht="12.75">
      <c r="A45" s="133" t="s">
        <v>45</v>
      </c>
      <c r="B45" s="79">
        <v>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95">
        <v>0</v>
      </c>
    </row>
    <row r="46" spans="1:17" s="65" customFormat="1" ht="12.75">
      <c r="A46" s="66" t="s">
        <v>112</v>
      </c>
      <c r="B46" s="68">
        <v>2670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86">
        <v>2670</v>
      </c>
    </row>
    <row r="47" spans="1:17" s="74" customFormat="1" ht="12.75">
      <c r="A47" s="66" t="s">
        <v>120</v>
      </c>
      <c r="B47" s="68">
        <v>7120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86">
        <v>7120</v>
      </c>
    </row>
    <row r="48" spans="1:17" s="74" customFormat="1" ht="12.75">
      <c r="A48" s="129" t="s">
        <v>65</v>
      </c>
      <c r="B48" s="85">
        <v>2670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7">
        <v>2670</v>
      </c>
    </row>
    <row r="49" spans="1:17" s="74" customFormat="1" ht="12.75">
      <c r="A49" s="66" t="s">
        <v>104</v>
      </c>
      <c r="B49" s="68">
        <v>1513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86">
        <v>1513</v>
      </c>
    </row>
    <row r="50" spans="1:17" s="74" customFormat="1" ht="12.75">
      <c r="A50" s="66" t="s">
        <v>106</v>
      </c>
      <c r="B50" s="6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86"/>
    </row>
    <row r="51" spans="1:17" s="74" customFormat="1" ht="12.75">
      <c r="A51" s="66" t="s">
        <v>68</v>
      </c>
      <c r="B51" s="68">
        <v>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86">
        <v>0</v>
      </c>
    </row>
    <row r="52" spans="1:17" s="74" customFormat="1" ht="12.75">
      <c r="A52" s="173" t="s">
        <v>182</v>
      </c>
      <c r="B52" s="68">
        <v>3000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86">
        <v>3000</v>
      </c>
    </row>
    <row r="53" spans="1:17" s="74" customFormat="1" ht="12.75">
      <c r="A53" s="142" t="s">
        <v>25</v>
      </c>
      <c r="B53" s="108">
        <v>54078</v>
      </c>
      <c r="C53" s="90">
        <v>10449.8</v>
      </c>
      <c r="D53" s="90">
        <v>14003.8</v>
      </c>
      <c r="E53" s="90">
        <v>14003.8</v>
      </c>
      <c r="F53" s="90">
        <v>14003.8</v>
      </c>
      <c r="G53" s="90">
        <v>14181.8</v>
      </c>
      <c r="H53" s="90">
        <v>14359.8</v>
      </c>
      <c r="I53" s="90">
        <v>14003.8</v>
      </c>
      <c r="J53" s="90">
        <v>14003.8</v>
      </c>
      <c r="K53" s="90">
        <v>14359.8</v>
      </c>
      <c r="L53" s="90">
        <v>14003.8</v>
      </c>
      <c r="M53" s="90">
        <v>14003.8</v>
      </c>
      <c r="N53" s="90">
        <v>14181.8</v>
      </c>
      <c r="O53" s="90">
        <v>12378.8</v>
      </c>
      <c r="P53" s="90">
        <v>3821</v>
      </c>
      <c r="Q53" s="91">
        <v>235837.4</v>
      </c>
    </row>
    <row r="54" spans="1:19" s="92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89"/>
      <c r="S54" s="89"/>
    </row>
    <row r="55" spans="1:19" s="49" customFormat="1" ht="12.75" customHeight="1">
      <c r="A55" s="84"/>
      <c r="B55" s="84"/>
      <c r="C55"/>
      <c r="D55"/>
      <c r="E55"/>
      <c r="F55"/>
      <c r="G55"/>
      <c r="H55"/>
      <c r="I55"/>
      <c r="J55"/>
      <c r="K55"/>
      <c r="L55"/>
      <c r="M55"/>
      <c r="N55"/>
      <c r="O55" s="74"/>
      <c r="P55" s="167"/>
      <c r="Q55" s="66"/>
      <c r="R55"/>
      <c r="S55"/>
    </row>
    <row r="56" ht="12.75">
      <c r="P56" s="167"/>
    </row>
    <row r="57" ht="12.75">
      <c r="P57" s="167"/>
    </row>
    <row r="58" ht="12.75">
      <c r="P58" s="167"/>
    </row>
    <row r="59" spans="1:19" s="48" customFormat="1" ht="19.5" customHeight="1">
      <c r="A59" s="84"/>
      <c r="B59" s="84"/>
      <c r="C59"/>
      <c r="D59"/>
      <c r="E59"/>
      <c r="F59"/>
      <c r="G59"/>
      <c r="H59"/>
      <c r="I59"/>
      <c r="J59"/>
      <c r="K59"/>
      <c r="L59"/>
      <c r="M59"/>
      <c r="N59"/>
      <c r="O59" s="74"/>
      <c r="P59" s="167"/>
      <c r="Q59" s="66"/>
      <c r="R59"/>
      <c r="S59"/>
    </row>
    <row r="60" ht="35.25" customHeight="1">
      <c r="P60" s="167"/>
    </row>
  </sheetData>
  <printOptions/>
  <pageMargins left="0.62" right="0.27" top="0.16" bottom="0.14" header="0.18" footer="0.12"/>
  <pageSetup fitToHeight="1" fitToWidth="1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SheetLayoutView="100" workbookViewId="0" topLeftCell="A1">
      <pane xSplit="2" ySplit="15" topLeftCell="C28" activePane="bottomRight" state="frozen"/>
      <selection pane="topLeft" activeCell="A1" sqref="A1"/>
      <selection pane="topRight" activeCell="G1" sqref="G1"/>
      <selection pane="bottomLeft" activeCell="A19" sqref="A19"/>
      <selection pane="bottomRight" activeCell="G41" sqref="G41"/>
    </sheetView>
  </sheetViews>
  <sheetFormatPr defaultColWidth="9.00390625" defaultRowHeight="12.75"/>
  <cols>
    <col min="1" max="1" width="36.375" style="149" customWidth="1"/>
    <col min="2" max="2" width="12.125" style="150" customWidth="1"/>
    <col min="3" max="3" width="8.625" style="158" customWidth="1"/>
    <col min="4" max="4" width="4.375" style="158" customWidth="1"/>
    <col min="5" max="5" width="7.375" style="158" hidden="1" customWidth="1"/>
    <col min="6" max="6" width="68.00390625" style="158" customWidth="1"/>
    <col min="7" max="7" width="13.875" style="158" customWidth="1"/>
    <col min="8" max="8" width="39.125" style="158" customWidth="1"/>
    <col min="9" max="9" width="21.25390625" style="153" customWidth="1"/>
    <col min="10" max="10" width="33.625" style="149" customWidth="1"/>
    <col min="11" max="16384" width="9.125" style="149" customWidth="1"/>
  </cols>
  <sheetData>
    <row r="1" spans="2:7" s="160" customFormat="1" ht="25.5">
      <c r="B1" s="161" t="s">
        <v>145</v>
      </c>
      <c r="F1" s="160" t="s">
        <v>149</v>
      </c>
      <c r="G1" s="160" t="s">
        <v>146</v>
      </c>
    </row>
    <row r="2" spans="1:7" ht="12.75">
      <c r="A2" s="149" t="s">
        <v>141</v>
      </c>
      <c r="B2" s="150">
        <f>SUMIF($G$16:$G$74,$A2,$B$16:$B$74)</f>
        <v>23525</v>
      </c>
      <c r="C2" s="163" t="str">
        <f>CONCATENATE("(по ",TEXT(B2/('Меню подробное'!F2+'Меню подробное'!H2),0)," на нос)")</f>
        <v>(по 941 на нос)</v>
      </c>
      <c r="F2" s="158" t="s">
        <v>73</v>
      </c>
      <c r="G2" s="158" t="s">
        <v>73</v>
      </c>
    </row>
    <row r="3" spans="1:3" ht="12.75">
      <c r="A3" s="149" t="s">
        <v>224</v>
      </c>
      <c r="B3" s="150">
        <f>SUMIF($G$16:$G$74,$A3,$B$16:$B$74)</f>
        <v>32357.2</v>
      </c>
      <c r="C3" s="163"/>
    </row>
    <row r="4" spans="1:8" ht="12.75">
      <c r="A4" s="149" t="s">
        <v>71</v>
      </c>
      <c r="B4" s="150">
        <f>SUMIF($G$16:$G$74,$A4,$B$16:$B$74)</f>
        <v>2250</v>
      </c>
      <c r="F4" s="151">
        <f>HLOOKUP(A4,'Люди-семьи'!$B$4:$AC$31,25,FALSE)</f>
        <v>33643.899999999994</v>
      </c>
      <c r="G4" s="151">
        <f>F4-B4</f>
        <v>31393.899999999994</v>
      </c>
      <c r="H4" s="179">
        <f>SUM(G4:G12)</f>
        <v>178239.19999999998</v>
      </c>
    </row>
    <row r="5" spans="1:7" ht="12.75">
      <c r="A5" s="149" t="s">
        <v>92</v>
      </c>
      <c r="B5" s="150">
        <f>SUMIF($G$16:$G$74,$A5,$B$16:$B$74)</f>
        <v>12264.2</v>
      </c>
      <c r="F5" s="151">
        <f>HLOOKUP(A5,'Люди-семьи'!$B$4:$AC$31,25,FALSE)</f>
        <v>27214.699999999997</v>
      </c>
      <c r="G5" s="151">
        <f aca="true" t="shared" si="0" ref="G5:G12">F5-B5</f>
        <v>14950.499999999996</v>
      </c>
    </row>
    <row r="6" spans="1:7" ht="12.75">
      <c r="A6" s="149" t="s">
        <v>85</v>
      </c>
      <c r="B6" s="150">
        <f>SUMIF($G$16:$G$74,$A6,$B$16:$B$74)</f>
        <v>3000</v>
      </c>
      <c r="F6" s="151">
        <f>HLOOKUP(A6,'Люди-семьи'!$B$4:$AC$31,25,FALSE)</f>
        <v>23282.399999999994</v>
      </c>
      <c r="G6" s="151">
        <f t="shared" si="0"/>
        <v>20282.399999999994</v>
      </c>
    </row>
    <row r="7" spans="1:7" ht="12.75">
      <c r="A7" s="149" t="s">
        <v>144</v>
      </c>
      <c r="B7" s="150">
        <f>SUMIF($G$16:$G$74,$A7,$B$16:$B$74)</f>
        <v>0</v>
      </c>
      <c r="F7" s="151">
        <f>HLOOKUP(A7,'Люди-семьи'!$B$4:$AC$31,25,FALSE)</f>
        <v>20736</v>
      </c>
      <c r="G7" s="151">
        <f t="shared" si="0"/>
        <v>20736</v>
      </c>
    </row>
    <row r="8" spans="1:7" ht="12.75">
      <c r="A8" s="149" t="s">
        <v>207</v>
      </c>
      <c r="B8" s="150">
        <f>SUMIF($G$16:$G$74,$A8,$B$16:$B$74)</f>
        <v>0</v>
      </c>
      <c r="F8" s="151">
        <f>HLOOKUP(A8,'Люди-семьи'!$B$4:$AC$31,25,FALSE)</f>
        <v>16832.199999999997</v>
      </c>
      <c r="G8" s="151">
        <f t="shared" si="0"/>
        <v>16832.199999999997</v>
      </c>
    </row>
    <row r="9" spans="1:7" ht="12.75">
      <c r="A9" s="149" t="s">
        <v>209</v>
      </c>
      <c r="B9" s="150">
        <f>SUMIF($G$16:$G$74,$A9,$B$16:$B$74)</f>
        <v>0</v>
      </c>
      <c r="F9" s="151">
        <f>HLOOKUP(A9,'Люди-семьи'!$B$4:$AC$31,25,FALSE)</f>
        <v>10378</v>
      </c>
      <c r="G9" s="151">
        <f t="shared" si="0"/>
        <v>10378</v>
      </c>
    </row>
    <row r="10" spans="1:7" ht="12.75">
      <c r="A10" s="149" t="s">
        <v>212</v>
      </c>
      <c r="B10" s="150">
        <f>SUMIF($G$16:$G$74,$A10,$B$16:$B$74)</f>
        <v>0</v>
      </c>
      <c r="F10" s="151">
        <f>HLOOKUP(A10,'Люди-семьи'!$B$4:$AC$31,25,FALSE)</f>
        <v>29740.599999999988</v>
      </c>
      <c r="G10" s="151">
        <f t="shared" si="0"/>
        <v>29740.599999999988</v>
      </c>
    </row>
    <row r="11" spans="1:7" ht="12.75">
      <c r="A11" s="149" t="s">
        <v>206</v>
      </c>
      <c r="B11" s="150">
        <f>SUMIF($G$16:$G$74,$A11,$B$16:$B$74)</f>
        <v>16559</v>
      </c>
      <c r="F11" s="151">
        <f>HLOOKUP(A11,'Люди-семьи'!$B$4:$AC$31,25,FALSE)</f>
        <v>16828.199999999997</v>
      </c>
      <c r="G11" s="151">
        <f t="shared" si="0"/>
        <v>269.1999999999971</v>
      </c>
    </row>
    <row r="12" spans="1:7" ht="12.75">
      <c r="A12" s="149" t="s">
        <v>89</v>
      </c>
      <c r="B12" s="150">
        <f>SUMIF($G$16:$G$74,$A12,$B$16:$B$74)</f>
        <v>0</v>
      </c>
      <c r="F12" s="151">
        <f>HLOOKUP(A12,'Люди-семьи'!$B$4:$AC$31,25,FALSE)</f>
        <v>33656.399999999994</v>
      </c>
      <c r="G12" s="151">
        <f t="shared" si="0"/>
        <v>33656.399999999994</v>
      </c>
    </row>
    <row r="13" spans="2:7" ht="12.75">
      <c r="B13" s="150">
        <f>SUM(B2:B12)</f>
        <v>89955.4</v>
      </c>
      <c r="F13" s="151"/>
      <c r="G13" s="151">
        <f>'Меню подробное'!I435-'Кто что берет'!B13</f>
        <v>145881.99999999988</v>
      </c>
    </row>
    <row r="15" spans="1:9" ht="51">
      <c r="A15" s="160" t="s">
        <v>0</v>
      </c>
      <c r="B15" s="161" t="s">
        <v>27</v>
      </c>
      <c r="C15" s="160" t="s">
        <v>66</v>
      </c>
      <c r="D15" s="160" t="s">
        <v>67</v>
      </c>
      <c r="E15" s="160" t="s">
        <v>69</v>
      </c>
      <c r="F15" s="160" t="s">
        <v>70</v>
      </c>
      <c r="G15" s="160" t="s">
        <v>23</v>
      </c>
      <c r="H15" s="149"/>
      <c r="I15" s="149"/>
    </row>
    <row r="16" spans="1:7" s="144" customFormat="1" ht="12.75">
      <c r="A16" s="144" t="str">
        <f>'Сводная таблица'!A5</f>
        <v>карманное питание(в личку!!!)</v>
      </c>
      <c r="B16" s="145">
        <f>GETPIVOTDATA("Всего",'Сводная таблица'!$A$3,"Продукты",A16)</f>
        <v>18000</v>
      </c>
      <c r="C16" s="146"/>
      <c r="D16" s="146"/>
      <c r="E16" s="146"/>
      <c r="F16" s="147" t="s">
        <v>173</v>
      </c>
      <c r="G16" s="148" t="s">
        <v>141</v>
      </c>
    </row>
    <row r="17" spans="1:9" ht="12.75">
      <c r="A17" s="149" t="str">
        <f>'Сводная таблица'!A6</f>
        <v>овсянка (хлопья)</v>
      </c>
      <c r="B17" s="150">
        <f>GETPIVOTDATA("Всего",'Сводная таблица'!$A$3,"Продукты",A17)</f>
        <v>3560</v>
      </c>
      <c r="C17" s="151">
        <f>VLOOKUP(A17,'Меню подробное'!$C$8:$J$66,7,FALSE)</f>
        <v>890</v>
      </c>
      <c r="D17" s="151">
        <f>COUNT('Сводная таблица'!C6:P6)</f>
        <v>4</v>
      </c>
      <c r="E17" s="151">
        <f aca="true" t="shared" si="1" ref="E17:E22">C17*D17</f>
        <v>3560</v>
      </c>
      <c r="F17" s="152" t="s">
        <v>161</v>
      </c>
      <c r="G17" s="153"/>
      <c r="H17" s="149"/>
      <c r="I17" s="149"/>
    </row>
    <row r="18" spans="1:9" ht="12.75">
      <c r="A18" s="149" t="str">
        <f>'Сводная таблица'!A7</f>
        <v>пшенка (хлопья)</v>
      </c>
      <c r="B18" s="150">
        <f>GETPIVOTDATA("Всего",'Сводная таблица'!$A$3,"Продукты",A18)</f>
        <v>2670</v>
      </c>
      <c r="C18" s="151">
        <f>VLOOKUP(A18,'Меню подробное'!$C$8:$J$66,7,FALSE)</f>
        <v>890</v>
      </c>
      <c r="D18" s="151">
        <f>COUNT('Сводная таблица'!C7:P7)</f>
        <v>3</v>
      </c>
      <c r="E18" s="151">
        <f t="shared" si="1"/>
        <v>2670</v>
      </c>
      <c r="F18" s="152" t="s">
        <v>161</v>
      </c>
      <c r="G18" s="153"/>
      <c r="H18" s="149"/>
      <c r="I18" s="149"/>
    </row>
    <row r="19" spans="1:9" ht="25.5">
      <c r="A19" s="149" t="str">
        <f>'Сводная таблица'!A8</f>
        <v>гречка (хлопья)</v>
      </c>
      <c r="B19" s="150">
        <f>GETPIVOTDATA("Всего",'Сводная таблица'!$A$3,"Продукты",A19)</f>
        <v>1780</v>
      </c>
      <c r="C19" s="151">
        <f>VLOOKUP(A19,'Меню подробное'!$C$8:$J$66,7,FALSE)</f>
        <v>890</v>
      </c>
      <c r="D19" s="151">
        <f>COUNT('Сводная таблица'!C8:P8)</f>
        <v>2</v>
      </c>
      <c r="E19" s="151">
        <f t="shared" si="1"/>
        <v>1780</v>
      </c>
      <c r="F19" s="152" t="s">
        <v>162</v>
      </c>
      <c r="G19" s="153"/>
      <c r="H19" s="149"/>
      <c r="I19" s="149"/>
    </row>
    <row r="20" spans="1:9" ht="25.5">
      <c r="A20" s="149" t="str">
        <f>'Сводная таблица'!A9</f>
        <v>рис завтрак</v>
      </c>
      <c r="B20" s="150">
        <f>GETPIVOTDATA("Всего",'Сводная таблица'!$A$3,"Продукты",A20)</f>
        <v>1958</v>
      </c>
      <c r="C20" s="151">
        <f>VLOOKUP(A20,'Меню подробное'!$C$8:$J$66,7,FALSE)</f>
        <v>979</v>
      </c>
      <c r="D20" s="151">
        <f>COUNT('Сводная таблица'!C9:P9)</f>
        <v>2</v>
      </c>
      <c r="E20" s="151">
        <f t="shared" si="1"/>
        <v>1958</v>
      </c>
      <c r="F20" s="152" t="s">
        <v>151</v>
      </c>
      <c r="G20" s="153"/>
      <c r="H20" s="149"/>
      <c r="I20" s="149"/>
    </row>
    <row r="21" spans="1:9" ht="12.75">
      <c r="A21" s="149" t="str">
        <f>'Сводная таблица'!A10</f>
        <v>манка</v>
      </c>
      <c r="B21" s="150">
        <f>GETPIVOTDATA("Всего",'Сводная таблица'!$A$3,"Продукты",A21)</f>
        <v>2136</v>
      </c>
      <c r="C21" s="151">
        <f>VLOOKUP(A21,'Меню подробное'!$C$8:$J$66,7,FALSE)</f>
        <v>1068</v>
      </c>
      <c r="D21" s="151">
        <f>COUNT('Сводная таблица'!C10:P10)</f>
        <v>2</v>
      </c>
      <c r="E21" s="151">
        <f t="shared" si="1"/>
        <v>2136</v>
      </c>
      <c r="F21" s="152" t="s">
        <v>152</v>
      </c>
      <c r="G21" s="153"/>
      <c r="H21" s="149"/>
      <c r="I21" s="149"/>
    </row>
    <row r="22" spans="1:9" ht="12.75">
      <c r="A22" s="149" t="str">
        <f>'Сводная таблица'!A11</f>
        <v>сгущенка</v>
      </c>
      <c r="B22" s="150">
        <f>GETPIVOTDATA("Всего",'Сводная таблица'!$A$3,"Продукты",A22)</f>
        <v>12350</v>
      </c>
      <c r="C22" s="151">
        <f>VLOOKUP(A22,'Меню подробное'!$C$8:$J$66,7,FALSE)</f>
        <v>950</v>
      </c>
      <c r="D22" s="151">
        <f>COUNT('Сводная таблица'!C11:P11)</f>
        <v>13</v>
      </c>
      <c r="E22" s="151">
        <f t="shared" si="1"/>
        <v>12350</v>
      </c>
      <c r="F22" s="152"/>
      <c r="G22" s="153" t="s">
        <v>224</v>
      </c>
      <c r="H22" s="149"/>
      <c r="I22" s="149"/>
    </row>
    <row r="23" spans="1:9" ht="25.5">
      <c r="A23" s="149" t="str">
        <f>'Сводная таблица'!A12</f>
        <v>мелкие сухофрукты в кашу</v>
      </c>
      <c r="B23" s="150">
        <f>GETPIVOTDATA("Всего",'Сводная таблица'!$A$3,"Продукты",A23)</f>
        <v>2314</v>
      </c>
      <c r="C23" s="151">
        <f>VLOOKUP(A23,'Меню подробное'!$C$8:$J$66,7,FALSE)</f>
        <v>178</v>
      </c>
      <c r="D23" s="151">
        <f>COUNT('Сводная таблица'!C12:P12)</f>
        <v>13</v>
      </c>
      <c r="E23" s="151">
        <f aca="true" t="shared" si="2" ref="E23:E48">C23*D23</f>
        <v>2314</v>
      </c>
      <c r="F23" s="152" t="s">
        <v>150</v>
      </c>
      <c r="G23" s="153"/>
      <c r="H23" s="149"/>
      <c r="I23" s="149"/>
    </row>
    <row r="24" spans="1:9" ht="27" customHeight="1">
      <c r="A24" s="149" t="str">
        <f>'Сводная таблица'!A13</f>
        <v>масло топленое</v>
      </c>
      <c r="B24" s="150">
        <f>GETPIVOTDATA("Всего",'Сводная таблица'!$A$3,"Продукты",A24)</f>
        <v>2314</v>
      </c>
      <c r="C24" s="151">
        <f>VLOOKUP(A24,'Меню подробное'!$C$8:$J$66,7,FALSE)</f>
        <v>178</v>
      </c>
      <c r="D24" s="151">
        <f>COUNT('Сводная таблица'!C13:P13)</f>
        <v>13</v>
      </c>
      <c r="E24" s="151">
        <f t="shared" si="2"/>
        <v>2314</v>
      </c>
      <c r="F24" s="152" t="s">
        <v>226</v>
      </c>
      <c r="G24" s="153"/>
      <c r="H24" s="149"/>
      <c r="I24" s="149"/>
    </row>
    <row r="25" spans="1:9" ht="38.25">
      <c r="A25" s="149" t="str">
        <f>'Сводная таблица'!A14</f>
        <v>сыр завтрак</v>
      </c>
      <c r="B25" s="150">
        <f>GETPIVOTDATA("Всего",'Сводная таблица'!$A$3,"Продукты",A25)</f>
        <v>8125</v>
      </c>
      <c r="C25" s="151">
        <f>VLOOKUP(A25,'Меню подробное'!$C$8:$J$66,7,FALSE)</f>
        <v>625</v>
      </c>
      <c r="D25" s="151">
        <f>COUNT('Сводная таблица'!C14:P14)</f>
        <v>13</v>
      </c>
      <c r="E25" s="151">
        <f t="shared" si="2"/>
        <v>8125</v>
      </c>
      <c r="F25" s="152" t="s">
        <v>153</v>
      </c>
      <c r="G25" s="153"/>
      <c r="H25" s="149"/>
      <c r="I25" s="149"/>
    </row>
    <row r="26" spans="1:9" ht="38.25">
      <c r="A26" s="149" t="str">
        <f>'Сводная таблица'!A15</f>
        <v>сыр</v>
      </c>
      <c r="B26" s="150">
        <f>GETPIVOTDATA("Всего",'Сводная таблица'!$A$3,"Продукты",A26)</f>
        <v>8125</v>
      </c>
      <c r="C26" s="151">
        <f>VLOOKUP(A26,'Меню подробное'!$C$8:$J$66,7,FALSE)</f>
        <v>625</v>
      </c>
      <c r="D26" s="151">
        <f>COUNT('Сводная таблица'!C15:P15)</f>
        <v>13</v>
      </c>
      <c r="E26" s="151">
        <f t="shared" si="2"/>
        <v>8125</v>
      </c>
      <c r="F26" s="152" t="s">
        <v>154</v>
      </c>
      <c r="G26" s="153"/>
      <c r="H26" s="149"/>
      <c r="I26" s="149"/>
    </row>
    <row r="27" spans="1:9" ht="51">
      <c r="A27" s="149" t="str">
        <f>'Сводная таблица'!A16</f>
        <v>колбаса/бастурма</v>
      </c>
      <c r="B27" s="150">
        <f>GETPIVOTDATA("Всего",'Сводная таблица'!$A$3,"Продукты",A27)</f>
        <v>9750</v>
      </c>
      <c r="C27" s="151">
        <f>VLOOKUP(A27,'Меню подробное'!$C$8:$J$66,7,FALSE)</f>
        <v>750</v>
      </c>
      <c r="D27" s="151">
        <f>COUNT('Сводная таблица'!C16:P16)</f>
        <v>13</v>
      </c>
      <c r="E27" s="151">
        <f t="shared" si="2"/>
        <v>9750</v>
      </c>
      <c r="F27" s="152" t="s">
        <v>227</v>
      </c>
      <c r="G27" s="153"/>
      <c r="H27" s="149"/>
      <c r="I27" s="149"/>
    </row>
    <row r="28" spans="1:9" ht="12.75">
      <c r="A28" s="149" t="str">
        <f>'Сводная таблица'!A17</f>
        <v>супчики в пакетиках</v>
      </c>
      <c r="B28" s="150">
        <f>GETPIVOTDATA("Всего",'Сводная таблица'!$A$3,"Продукты",A28)</f>
        <v>3471</v>
      </c>
      <c r="C28" s="151">
        <f>VLOOKUP(A28,'Меню подробное'!$C$8:$J$66,7,FALSE)</f>
        <v>267</v>
      </c>
      <c r="D28" s="151">
        <f>COUNT('Сводная таблица'!C17:P17)</f>
        <v>13</v>
      </c>
      <c r="E28" s="151">
        <f t="shared" si="2"/>
        <v>3471</v>
      </c>
      <c r="F28" s="152" t="s">
        <v>155</v>
      </c>
      <c r="G28" s="153" t="s">
        <v>92</v>
      </c>
      <c r="H28" s="149"/>
      <c r="I28" s="149"/>
    </row>
    <row r="29" spans="1:9" ht="12.75">
      <c r="A29" s="149" t="str">
        <f>'Сводная таблица'!A18</f>
        <v>вермишель в суп</v>
      </c>
      <c r="B29" s="150">
        <f>GETPIVOTDATA("Всего",'Сводная таблица'!$A$3,"Продукты",A29)</f>
        <v>2848</v>
      </c>
      <c r="C29" s="151">
        <f>VLOOKUP(A29,'Меню подробное'!$C$8:$J$66,7,FALSE)</f>
        <v>356</v>
      </c>
      <c r="D29" s="151">
        <f>COUNT('Сводная таблица'!C18:P18)</f>
        <v>8</v>
      </c>
      <c r="E29" s="151">
        <f t="shared" si="2"/>
        <v>2848</v>
      </c>
      <c r="F29" s="164" t="s">
        <v>156</v>
      </c>
      <c r="G29" s="153" t="s">
        <v>92</v>
      </c>
      <c r="H29" s="149"/>
      <c r="I29" s="149"/>
    </row>
    <row r="30" spans="1:9" ht="12.75">
      <c r="A30" s="149" t="str">
        <f>'Сводная таблица'!A19</f>
        <v>карпюр в суп</v>
      </c>
      <c r="B30" s="150">
        <f>GETPIVOTDATA("Всего",'Сводная таблица'!$A$3,"Продукты",A30)</f>
        <v>1780</v>
      </c>
      <c r="C30" s="151">
        <f>VLOOKUP(A30,'Меню подробное'!$C$8:$J$66,7,FALSE)</f>
        <v>356</v>
      </c>
      <c r="D30" s="151">
        <f>COUNT('Сводная таблица'!C19:P19)</f>
        <v>5</v>
      </c>
      <c r="E30" s="151">
        <f t="shared" si="2"/>
        <v>1780</v>
      </c>
      <c r="F30" s="164" t="s">
        <v>156</v>
      </c>
      <c r="G30" s="153" t="s">
        <v>92</v>
      </c>
      <c r="H30" s="149"/>
      <c r="I30" s="149"/>
    </row>
    <row r="31" spans="1:9" ht="12.75">
      <c r="A31" s="149" t="str">
        <f>'Сводная таблица'!A20</f>
        <v>морковь сушеная</v>
      </c>
      <c r="B31" s="150">
        <f>GETPIVOTDATA("Всего",'Сводная таблица'!$A$3,"Продукты",A31)</f>
        <v>1851.2</v>
      </c>
      <c r="C31" s="151">
        <f>VLOOKUP(A31,'Меню подробное'!$C$8:$J$66,7,FALSE)</f>
        <v>142.4</v>
      </c>
      <c r="D31" s="151">
        <f>COUNT('Сводная таблица'!C20:P20)</f>
        <v>13</v>
      </c>
      <c r="E31" s="151">
        <f t="shared" si="2"/>
        <v>1851.2</v>
      </c>
      <c r="F31" s="164" t="s">
        <v>156</v>
      </c>
      <c r="G31" s="153" t="s">
        <v>92</v>
      </c>
      <c r="H31" s="149"/>
      <c r="I31" s="149"/>
    </row>
    <row r="32" spans="1:9" ht="12.75">
      <c r="A32" s="149" t="str">
        <f>'Сводная таблица'!A21</f>
        <v>лук сушеный</v>
      </c>
      <c r="B32" s="150">
        <f>GETPIVOTDATA("Всего",'Сводная таблица'!$A$3,"Продукты",A32)</f>
        <v>462.8</v>
      </c>
      <c r="C32" s="151">
        <f>VLOOKUP(A32,'Меню подробное'!$C$8:$J$66,7,FALSE)</f>
        <v>35.6</v>
      </c>
      <c r="D32" s="151">
        <f>COUNT('Сводная таблица'!C21:P21)</f>
        <v>13</v>
      </c>
      <c r="E32" s="151">
        <f t="shared" si="2"/>
        <v>462.8</v>
      </c>
      <c r="F32" s="164" t="s">
        <v>156</v>
      </c>
      <c r="G32" s="153" t="s">
        <v>92</v>
      </c>
      <c r="H32" s="149"/>
      <c r="I32" s="149"/>
    </row>
    <row r="33" spans="1:9" ht="12.75">
      <c r="A33" s="149" t="str">
        <f>'Сводная таблица'!A22</f>
        <v>овощи разные сухие (пом., перец, ...)</v>
      </c>
      <c r="B33" s="150">
        <f>GETPIVOTDATA("Всего",'Сводная таблица'!$A$3,"Продукты",A33)</f>
        <v>1851.2</v>
      </c>
      <c r="C33" s="151">
        <f>VLOOKUP(A33,'Меню подробное'!$C$8:$J$66,7,FALSE)</f>
        <v>142.4</v>
      </c>
      <c r="D33" s="151">
        <f>COUNT('Сводная таблица'!C22:P22)</f>
        <v>13</v>
      </c>
      <c r="E33" s="151">
        <f t="shared" si="2"/>
        <v>1851.2</v>
      </c>
      <c r="F33" s="164" t="s">
        <v>156</v>
      </c>
      <c r="G33" s="153" t="s">
        <v>92</v>
      </c>
      <c r="H33" s="149"/>
      <c r="I33" s="149"/>
    </row>
    <row r="34" spans="1:9" ht="12.75">
      <c r="A34" s="149" t="str">
        <f>'Сводная таблица'!A23</f>
        <v>тушенка суп</v>
      </c>
      <c r="B34" s="150">
        <f>GETPIVOTDATA("Всего",'Сводная таблица'!$A$3,"Продукты",A34)</f>
        <v>11570</v>
      </c>
      <c r="C34" s="151">
        <f>VLOOKUP(A34,'Меню подробное'!$C$8:$J$66,7,FALSE)</f>
        <v>890</v>
      </c>
      <c r="D34" s="151">
        <f>COUNT('Сводная таблица'!C23:P23)</f>
        <v>13</v>
      </c>
      <c r="E34" s="151">
        <f t="shared" si="2"/>
        <v>11570</v>
      </c>
      <c r="F34" s="152" t="s">
        <v>228</v>
      </c>
      <c r="G34" s="153"/>
      <c r="H34" s="149"/>
      <c r="I34" s="149"/>
    </row>
    <row r="35" spans="1:9" ht="12.75">
      <c r="A35" s="149" t="str">
        <f>'Сводная таблица'!A24</f>
        <v>тушенка</v>
      </c>
      <c r="B35" s="150">
        <f>GETPIVOTDATA("Всего",'Сводная таблица'!$A$3,"Продукты",A35)</f>
        <v>20826</v>
      </c>
      <c r="C35" s="151">
        <f>VLOOKUP(A35,'Меню подробное'!$C$8:$J$66,7,FALSE)</f>
        <v>1602</v>
      </c>
      <c r="D35" s="151">
        <f>COUNT('Сводная таблица'!C24:P24)</f>
        <v>13</v>
      </c>
      <c r="E35" s="151">
        <f t="shared" si="2"/>
        <v>20826</v>
      </c>
      <c r="F35" s="152"/>
      <c r="G35" s="157" t="s">
        <v>234</v>
      </c>
      <c r="H35" s="149"/>
      <c r="I35" s="149"/>
    </row>
    <row r="36" spans="1:9" ht="12.75">
      <c r="A36" s="180" t="s">
        <v>230</v>
      </c>
      <c r="B36" s="154">
        <f>C36*D36</f>
        <v>11214</v>
      </c>
      <c r="C36" s="155">
        <f>C35</f>
        <v>1602</v>
      </c>
      <c r="D36" s="155">
        <v>7</v>
      </c>
      <c r="E36" s="155"/>
      <c r="F36" s="156" t="s">
        <v>229</v>
      </c>
      <c r="G36" s="153"/>
      <c r="H36" s="149"/>
      <c r="I36" s="149"/>
    </row>
    <row r="37" spans="1:9" ht="12.75">
      <c r="A37" s="180" t="s">
        <v>231</v>
      </c>
      <c r="B37" s="154">
        <f>C37*D37</f>
        <v>9612</v>
      </c>
      <c r="C37" s="155">
        <f>C35</f>
        <v>1602</v>
      </c>
      <c r="D37" s="155">
        <f>D35-D36</f>
        <v>6</v>
      </c>
      <c r="E37" s="155"/>
      <c r="F37" s="156" t="s">
        <v>229</v>
      </c>
      <c r="G37" s="153"/>
      <c r="H37" s="149"/>
      <c r="I37" s="149"/>
    </row>
    <row r="38" spans="1:7" s="159" customFormat="1" ht="12.75">
      <c r="A38" s="149" t="str">
        <f>'Сводная таблица'!A25</f>
        <v>сало</v>
      </c>
      <c r="B38" s="150">
        <f>GETPIVOTDATA("Всего",'Сводная таблица'!$A$3,"Продукты",A38)</f>
        <v>5200</v>
      </c>
      <c r="C38" s="151">
        <f>VLOOKUP(A38,'Меню подробное'!$C$8:$J$66,7,FALSE)</f>
        <v>400</v>
      </c>
      <c r="D38" s="151">
        <f>COUNT('Сводная таблица'!C25:P25)</f>
        <v>13</v>
      </c>
      <c r="E38" s="151">
        <f t="shared" si="2"/>
        <v>5200</v>
      </c>
      <c r="F38" s="152" t="s">
        <v>157</v>
      </c>
      <c r="G38" s="153"/>
    </row>
    <row r="39" spans="1:9" ht="25.5">
      <c r="A39" s="149" t="str">
        <f>'Сводная таблица'!A26</f>
        <v>лук</v>
      </c>
      <c r="B39" s="150">
        <f>GETPIVOTDATA("Всего",'Сводная таблица'!$A$3,"Продукты",A39)</f>
        <v>5785</v>
      </c>
      <c r="C39" s="151">
        <f>VLOOKUP(A39,'Меню подробное'!$C$8:$J$66,7,FALSE)</f>
        <v>445</v>
      </c>
      <c r="D39" s="151">
        <f>COUNT('Сводная таблица'!C26:P26)</f>
        <v>13</v>
      </c>
      <c r="E39" s="151">
        <f t="shared" si="2"/>
        <v>5785</v>
      </c>
      <c r="F39" s="152" t="s">
        <v>158</v>
      </c>
      <c r="G39" s="153" t="s">
        <v>224</v>
      </c>
      <c r="H39" s="149"/>
      <c r="I39" s="149"/>
    </row>
    <row r="40" spans="1:9" ht="12.75">
      <c r="A40" s="149" t="str">
        <f>'Сводная таблица'!A27</f>
        <v>чеснок</v>
      </c>
      <c r="B40" s="150">
        <f>GETPIVOTDATA("Всего",'Сводная таблица'!$A$3,"Продукты",A40)</f>
        <v>694.2</v>
      </c>
      <c r="C40" s="151">
        <f>VLOOKUP(A40,'Меню подробное'!$C$8:$J$66,7,FALSE)</f>
        <v>53.400000000000006</v>
      </c>
      <c r="D40" s="151">
        <f>COUNT('Сводная таблица'!C27:P27)</f>
        <v>13</v>
      </c>
      <c r="E40" s="151">
        <f t="shared" si="2"/>
        <v>694.2</v>
      </c>
      <c r="F40" s="152" t="s">
        <v>159</v>
      </c>
      <c r="G40" s="153" t="s">
        <v>224</v>
      </c>
      <c r="H40" s="149"/>
      <c r="I40" s="149"/>
    </row>
    <row r="41" spans="1:9" ht="12.75">
      <c r="A41" s="149" t="str">
        <f>'Сводная таблица'!A28</f>
        <v>макароны</v>
      </c>
      <c r="B41" s="150">
        <f>GETPIVOTDATA("Всего",'Сводная таблица'!$A$3,"Продукты",A41)</f>
        <v>5073</v>
      </c>
      <c r="C41" s="151">
        <f>VLOOKUP(A41,'Меню подробное'!$C$8:$J$66,7,FALSE)</f>
        <v>1691</v>
      </c>
      <c r="D41" s="151">
        <f>COUNT('Сводная таблица'!C28:P28)</f>
        <v>3</v>
      </c>
      <c r="E41" s="151">
        <f t="shared" si="2"/>
        <v>5073</v>
      </c>
      <c r="F41" s="152" t="s">
        <v>160</v>
      </c>
      <c r="G41" s="153" t="s">
        <v>206</v>
      </c>
      <c r="H41" s="149"/>
      <c r="I41" s="149"/>
    </row>
    <row r="42" spans="1:9" ht="25.5">
      <c r="A42" s="149" t="str">
        <f>'Сводная таблица'!A29</f>
        <v>гречка</v>
      </c>
      <c r="B42" s="150">
        <f>GETPIVOTDATA("Всего",'Сводная таблица'!$A$3,"Продукты",A42)</f>
        <v>5696</v>
      </c>
      <c r="C42" s="151">
        <f>VLOOKUP(A42,'Меню подробное'!$C$8:$J$66,7,FALSE)</f>
        <v>1424</v>
      </c>
      <c r="D42" s="151">
        <f>COUNT('Сводная таблица'!C29:P29)</f>
        <v>4</v>
      </c>
      <c r="E42" s="151">
        <f t="shared" si="2"/>
        <v>5696</v>
      </c>
      <c r="F42" s="152" t="s">
        <v>163</v>
      </c>
      <c r="G42" s="153" t="s">
        <v>206</v>
      </c>
      <c r="H42" s="149"/>
      <c r="I42" s="149"/>
    </row>
    <row r="43" spans="1:9" ht="25.5">
      <c r="A43" s="149" t="str">
        <f>'Сводная таблица'!A30</f>
        <v>рис длинный</v>
      </c>
      <c r="B43" s="150">
        <f>GETPIVOTDATA("Всего",'Сводная таблица'!$A$3,"Продукты",A43)</f>
        <v>5696</v>
      </c>
      <c r="C43" s="151">
        <f>VLOOKUP(A43,'Меню подробное'!$C$8:$J$66,7,FALSE)</f>
        <v>1424</v>
      </c>
      <c r="D43" s="151">
        <f>COUNT('Сводная таблица'!C30:P30)</f>
        <v>4</v>
      </c>
      <c r="E43" s="151">
        <f t="shared" si="2"/>
        <v>5696</v>
      </c>
      <c r="F43" s="152" t="s">
        <v>163</v>
      </c>
      <c r="G43" s="153"/>
      <c r="H43" s="149"/>
      <c r="I43" s="149"/>
    </row>
    <row r="44" spans="1:9" ht="12.75">
      <c r="A44" s="149" t="str">
        <f>'Сводная таблица'!A31</f>
        <v>чечевица</v>
      </c>
      <c r="B44" s="150">
        <f>GETPIVOTDATA("Всего",'Сводная таблица'!$A$3,"Продукты",A44)</f>
        <v>2848</v>
      </c>
      <c r="C44" s="151">
        <f>VLOOKUP(A44,'Меню подробное'!$C$8:$J$66,7,FALSE)</f>
        <v>1424</v>
      </c>
      <c r="D44" s="151">
        <f>COUNT('Сводная таблица'!C31:P31)</f>
        <v>2</v>
      </c>
      <c r="E44" s="151">
        <f t="shared" si="2"/>
        <v>2848</v>
      </c>
      <c r="F44" s="152" t="s">
        <v>161</v>
      </c>
      <c r="G44" s="153"/>
      <c r="H44" s="149"/>
      <c r="I44" s="149"/>
    </row>
    <row r="45" spans="1:9" ht="12.75">
      <c r="A45" s="149" t="str">
        <f>'Сводная таблица'!A32</f>
        <v>сухари белые/галеты</v>
      </c>
      <c r="B45" s="150">
        <f>GETPIVOTDATA("Всего",'Сводная таблица'!$A$3,"Продукты",A45)</f>
        <v>4875</v>
      </c>
      <c r="C45" s="151">
        <f>VLOOKUP(A45,'Меню подробное'!$C$8:$J$66,7,FALSE)</f>
        <v>375</v>
      </c>
      <c r="D45" s="151">
        <f>COUNT('Сводная таблица'!C32:P32)</f>
        <v>13</v>
      </c>
      <c r="E45" s="151">
        <f t="shared" si="2"/>
        <v>4875</v>
      </c>
      <c r="G45" s="157" t="s">
        <v>234</v>
      </c>
      <c r="H45" s="149"/>
      <c r="I45" s="149"/>
    </row>
    <row r="46" spans="1:9" ht="25.5">
      <c r="A46" s="180" t="s">
        <v>236</v>
      </c>
      <c r="B46" s="154">
        <f>C46*D46</f>
        <v>2625</v>
      </c>
      <c r="C46" s="155">
        <f>C45</f>
        <v>375</v>
      </c>
      <c r="D46" s="155">
        <v>7</v>
      </c>
      <c r="E46" s="155"/>
      <c r="F46" s="156" t="s">
        <v>238</v>
      </c>
      <c r="G46" s="153"/>
      <c r="H46" s="149"/>
      <c r="I46" s="149"/>
    </row>
    <row r="47" spans="1:9" ht="25.5">
      <c r="A47" s="180" t="s">
        <v>237</v>
      </c>
      <c r="B47" s="154">
        <f>C47*D47</f>
        <v>2250</v>
      </c>
      <c r="C47" s="155">
        <f>C45</f>
        <v>375</v>
      </c>
      <c r="D47" s="155">
        <f>D45-D46</f>
        <v>6</v>
      </c>
      <c r="E47" s="155"/>
      <c r="F47" s="156" t="s">
        <v>240</v>
      </c>
      <c r="G47" s="153" t="s">
        <v>71</v>
      </c>
      <c r="H47" s="149"/>
      <c r="I47" s="149"/>
    </row>
    <row r="48" spans="1:9" ht="12.75">
      <c r="A48" s="149" t="str">
        <f>'Сводная таблица'!A33</f>
        <v>сухари черные/хлебцы</v>
      </c>
      <c r="B48" s="150">
        <f>GETPIVOTDATA("Всего",'Сводная таблица'!$A$3,"Продукты",A48)</f>
        <v>10625</v>
      </c>
      <c r="C48" s="151">
        <f>VLOOKUP(A48,'Меню подробное'!$C$8:$J$66,7,FALSE)</f>
        <v>425</v>
      </c>
      <c r="D48" s="151">
        <v>25</v>
      </c>
      <c r="E48" s="151">
        <f t="shared" si="2"/>
        <v>10625</v>
      </c>
      <c r="F48" s="152"/>
      <c r="G48" s="157" t="s">
        <v>234</v>
      </c>
      <c r="H48" s="149">
        <f>C48*D48</f>
        <v>10625</v>
      </c>
      <c r="I48" s="149"/>
    </row>
    <row r="49" spans="1:9" ht="12.75">
      <c r="A49" s="180" t="s">
        <v>143</v>
      </c>
      <c r="B49" s="154">
        <f>C49*D49</f>
        <v>2550</v>
      </c>
      <c r="C49" s="155">
        <f>C48</f>
        <v>425</v>
      </c>
      <c r="D49" s="155">
        <v>6</v>
      </c>
      <c r="E49" s="155"/>
      <c r="F49" s="156"/>
      <c r="G49" s="153"/>
      <c r="H49" s="149"/>
      <c r="I49" s="149"/>
    </row>
    <row r="50" spans="1:9" ht="12.75">
      <c r="A50" s="180" t="s">
        <v>143</v>
      </c>
      <c r="B50" s="154">
        <f>C50*D50</f>
        <v>2550</v>
      </c>
      <c r="C50" s="155">
        <f>C49</f>
        <v>425</v>
      </c>
      <c r="D50" s="155">
        <f>D48-D51-D49</f>
        <v>6</v>
      </c>
      <c r="E50" s="155"/>
      <c r="F50" s="156"/>
      <c r="G50" s="153"/>
      <c r="H50" s="149"/>
      <c r="I50" s="149"/>
    </row>
    <row r="51" spans="1:9" ht="38.25">
      <c r="A51" s="180" t="s">
        <v>142</v>
      </c>
      <c r="B51" s="154">
        <f>C51*D51</f>
        <v>5525</v>
      </c>
      <c r="C51" s="155">
        <f>C48</f>
        <v>425</v>
      </c>
      <c r="D51" s="155">
        <v>13</v>
      </c>
      <c r="E51" s="155"/>
      <c r="F51" s="156" t="s">
        <v>239</v>
      </c>
      <c r="G51" s="148" t="s">
        <v>141</v>
      </c>
      <c r="H51" s="149" t="s">
        <v>235</v>
      </c>
      <c r="I51" s="149"/>
    </row>
    <row r="52" spans="1:9" ht="25.5">
      <c r="A52" s="149" t="str">
        <f>'Сводная таблица'!A34</f>
        <v>плюшки вечер</v>
      </c>
      <c r="B52" s="150">
        <f>GETPIVOTDATA("Всего",'Сводная таблица'!$A$3,"Продукты",A52)</f>
        <v>14400</v>
      </c>
      <c r="C52" s="151">
        <f>VLOOKUP(A52,'Меню подробное'!$C$8:$J$66,7,FALSE)</f>
        <v>1200</v>
      </c>
      <c r="D52" s="151">
        <f>COUNT('Сводная таблица'!C34:P34)</f>
        <v>12</v>
      </c>
      <c r="E52" s="155">
        <f aca="true" t="shared" si="3" ref="E52:E57">C52*D52</f>
        <v>14400</v>
      </c>
      <c r="F52" s="152" t="s">
        <v>241</v>
      </c>
      <c r="G52" s="153"/>
      <c r="H52" s="149"/>
      <c r="I52" s="149"/>
    </row>
    <row r="53" spans="1:9" ht="25.5">
      <c r="A53" s="149" t="str">
        <f>'Сводная таблица'!A35</f>
        <v>плюшки день</v>
      </c>
      <c r="B53" s="150">
        <f>GETPIVOTDATA("Всего",'Сводная таблица'!$A$3,"Продукты",A53)</f>
        <v>13000</v>
      </c>
      <c r="C53" s="151">
        <f>VLOOKUP(A53,'Меню подробное'!$C$8:$J$66,7,FALSE)</f>
        <v>1000</v>
      </c>
      <c r="D53" s="151">
        <f>COUNT('Сводная таблица'!C35:P35)</f>
        <v>13</v>
      </c>
      <c r="E53" s="151">
        <f t="shared" si="3"/>
        <v>13000</v>
      </c>
      <c r="F53" s="152" t="s">
        <v>241</v>
      </c>
      <c r="G53" s="153"/>
      <c r="H53" s="149"/>
      <c r="I53" s="149"/>
    </row>
    <row r="54" spans="1:9" ht="25.5">
      <c r="A54" s="149" t="str">
        <f>'Сводная таблица'!A36</f>
        <v>плюшки утро</v>
      </c>
      <c r="B54" s="150">
        <f>GETPIVOTDATA("Всего",'Сводная таблица'!$A$3,"Продукты",A54)</f>
        <v>8125</v>
      </c>
      <c r="C54" s="151">
        <f>VLOOKUP(A54,'Меню подробное'!$C$8:$J$66,7,FALSE)</f>
        <v>625</v>
      </c>
      <c r="D54" s="151">
        <f>COUNT('Сводная таблица'!C36:P36)</f>
        <v>13</v>
      </c>
      <c r="E54" s="151">
        <f t="shared" si="3"/>
        <v>8125</v>
      </c>
      <c r="F54" s="152" t="s">
        <v>241</v>
      </c>
      <c r="G54" s="153"/>
      <c r="H54" s="149"/>
      <c r="I54" s="149"/>
    </row>
    <row r="55" spans="1:9" ht="38.25">
      <c r="A55" s="149" t="str">
        <f>'Сводная таблица'!A37</f>
        <v>чай </v>
      </c>
      <c r="B55" s="150">
        <f>GETPIVOTDATA("Всего",'Сводная таблица'!$A$3,"Продукты",A55)</f>
        <v>3250</v>
      </c>
      <c r="C55" s="151">
        <f>VLOOKUP(A55,'Меню подробное'!$C$8:$J$66,7,FALSE)</f>
        <v>3250</v>
      </c>
      <c r="D55" s="151">
        <f>COUNT('Сводная таблица'!C37:P37)</f>
        <v>0</v>
      </c>
      <c r="E55" s="151">
        <f t="shared" si="3"/>
        <v>0</v>
      </c>
      <c r="F55" s="152" t="s">
        <v>164</v>
      </c>
      <c r="G55" s="153"/>
      <c r="H55" s="152"/>
      <c r="I55" s="149"/>
    </row>
    <row r="56" spans="1:9" ht="25.5">
      <c r="A56" s="149" t="str">
        <f>'Сводная таблица'!A38</f>
        <v>чай в пакетиках </v>
      </c>
      <c r="B56" s="150">
        <f>GETPIVOTDATA("Всего",'Сводная таблица'!$A$3,"Продукты",A56)</f>
        <v>225</v>
      </c>
      <c r="C56" s="151">
        <f>VLOOKUP(A56,'Меню подробное'!$C$8:$J$66,7,FALSE)</f>
        <v>225</v>
      </c>
      <c r="D56" s="151">
        <f>COUNT('Сводная таблица'!C38:P38)</f>
        <v>0</v>
      </c>
      <c r="E56" s="151"/>
      <c r="F56" s="152" t="s">
        <v>242</v>
      </c>
      <c r="G56" s="153"/>
      <c r="H56" s="149"/>
      <c r="I56" s="149"/>
    </row>
    <row r="57" spans="1:9" ht="12.75">
      <c r="A57" s="149" t="str">
        <f>'Сводная таблица'!A39</f>
        <v>кофе</v>
      </c>
      <c r="B57" s="150">
        <f>GETPIVOTDATA("Всего",'Сводная таблица'!$A$3,"Продукты",A57)</f>
        <v>390</v>
      </c>
      <c r="C57" s="151">
        <f>VLOOKUP(A57,'Меню подробное'!$C$8:$J$66,7,FALSE)</f>
        <v>390</v>
      </c>
      <c r="D57" s="151">
        <f>COUNT('Сводная таблица'!C39:P39)</f>
        <v>0</v>
      </c>
      <c r="E57" s="151">
        <f t="shared" si="3"/>
        <v>0</v>
      </c>
      <c r="F57" s="152" t="s">
        <v>165</v>
      </c>
      <c r="G57" s="153"/>
      <c r="H57" s="149"/>
      <c r="I57" s="149"/>
    </row>
    <row r="58" spans="1:9" ht="12.75">
      <c r="A58" s="149" t="str">
        <f>'Сводная таблица'!A40</f>
        <v>какао растворимое</v>
      </c>
      <c r="B58" s="150">
        <f>GETPIVOTDATA("Всего",'Сводная таблица'!$A$3,"Продукты",A58)</f>
        <v>1000</v>
      </c>
      <c r="C58" s="151">
        <f>VLOOKUP(A58,'Меню подробное'!$C$8:$J$66,7,FALSE)</f>
        <v>1000</v>
      </c>
      <c r="D58" s="151">
        <f>COUNT('Сводная таблица'!C40:P40)</f>
        <v>0</v>
      </c>
      <c r="E58" s="151"/>
      <c r="F58" s="152" t="s">
        <v>166</v>
      </c>
      <c r="G58" s="153"/>
      <c r="H58" s="149"/>
      <c r="I58" s="149"/>
    </row>
    <row r="59" spans="1:9" ht="12.75">
      <c r="A59" s="149" t="str">
        <f>'Сводная таблица'!A41</f>
        <v>сахар</v>
      </c>
      <c r="B59" s="150">
        <f>GETPIVOTDATA("Всего",'Сводная таблица'!$A$3,"Продукты",A59)</f>
        <v>9790</v>
      </c>
      <c r="C59" s="151">
        <f>VLOOKUP(A59,'Меню подробное'!$C$8:$J$66,7,FALSE)</f>
        <v>9790</v>
      </c>
      <c r="D59" s="151">
        <f>COUNT('Сводная таблица'!C41:P41)</f>
        <v>0</v>
      </c>
      <c r="E59" s="151"/>
      <c r="G59" s="157" t="s">
        <v>234</v>
      </c>
      <c r="H59" s="149"/>
      <c r="I59" s="149"/>
    </row>
    <row r="60" spans="1:9" ht="25.5">
      <c r="A60" s="180" t="s">
        <v>147</v>
      </c>
      <c r="B60" s="154">
        <v>4000</v>
      </c>
      <c r="C60" s="155"/>
      <c r="D60" s="155"/>
      <c r="E60" s="155"/>
      <c r="F60" s="156" t="s">
        <v>243</v>
      </c>
      <c r="G60" s="153"/>
      <c r="H60" s="149"/>
      <c r="I60" s="149"/>
    </row>
    <row r="61" spans="1:9" ht="12.75">
      <c r="A61" s="180" t="s">
        <v>244</v>
      </c>
      <c r="B61" s="154">
        <f>B59-B60</f>
        <v>5790</v>
      </c>
      <c r="C61" s="155"/>
      <c r="D61" s="155"/>
      <c r="E61" s="155"/>
      <c r="F61" s="156" t="s">
        <v>167</v>
      </c>
      <c r="G61" s="153" t="s">
        <v>206</v>
      </c>
      <c r="H61" s="149"/>
      <c r="I61" s="149"/>
    </row>
    <row r="62" spans="1:9" ht="12.75">
      <c r="A62" s="149" t="str">
        <f>'Сводная таблица'!A42</f>
        <v>соль</v>
      </c>
      <c r="B62" s="150">
        <f>GETPIVOTDATA("Всего",'Сводная таблица'!$A$3,"Продукты",A62)</f>
        <v>3026</v>
      </c>
      <c r="C62" s="151">
        <f>VLOOKUP(A62,'Меню подробное'!$C$8:$J$66,7,FALSE)</f>
        <v>3026</v>
      </c>
      <c r="D62" s="151">
        <f>COUNT('Сводная таблица'!C42:P42)</f>
        <v>0</v>
      </c>
      <c r="E62" s="151"/>
      <c r="F62" s="152" t="s">
        <v>168</v>
      </c>
      <c r="G62" s="153"/>
      <c r="H62" s="149"/>
      <c r="I62" s="149"/>
    </row>
    <row r="63" spans="1:9" ht="25.5">
      <c r="A63" s="149" t="str">
        <f>'Сводная таблица'!A43</f>
        <v>приправы, лаврушка</v>
      </c>
      <c r="B63" s="150">
        <f>GETPIVOTDATA("Всего",'Сводная таблица'!$A$3,"Продукты",A63)</f>
        <v>356</v>
      </c>
      <c r="C63" s="151">
        <f>VLOOKUP(A63,'Меню подробное'!$C$8:$J$66,7,FALSE)</f>
        <v>356</v>
      </c>
      <c r="D63" s="151">
        <f>COUNT('Сводная таблица'!C43:P43)</f>
        <v>0</v>
      </c>
      <c r="E63" s="151"/>
      <c r="F63" s="152" t="s">
        <v>169</v>
      </c>
      <c r="G63" s="153"/>
      <c r="H63" s="149"/>
      <c r="I63" s="149"/>
    </row>
    <row r="64" spans="1:9" ht="12.75">
      <c r="A64" s="149" t="str">
        <f>'Сводная таблица'!A44</f>
        <v>кетчуп</v>
      </c>
      <c r="B64" s="150">
        <f>GETPIVOTDATA("Всего",'Сводная таблица'!$A$3,"Продукты",A64)</f>
        <v>1068</v>
      </c>
      <c r="C64" s="151">
        <f>VLOOKUP(A64,'Меню подробное'!$C$8:$J$66,7,FALSE)</f>
        <v>1068</v>
      </c>
      <c r="D64" s="151">
        <f>COUNT('Сводная таблица'!C44:P44)</f>
        <v>0</v>
      </c>
      <c r="E64" s="151"/>
      <c r="F64" s="152" t="s">
        <v>170</v>
      </c>
      <c r="G64" s="153" t="s">
        <v>224</v>
      </c>
      <c r="H64" s="149"/>
      <c r="I64" s="149"/>
    </row>
    <row r="65" spans="1:9" ht="12.75">
      <c r="A65" s="149" t="str">
        <f>'Сводная таблица'!A45</f>
        <v>майонез</v>
      </c>
      <c r="B65" s="150">
        <f>GETPIVOTDATA("Всего",'Сводная таблица'!$A$3,"Продукты",A65)</f>
        <v>0</v>
      </c>
      <c r="C65" s="151">
        <f>VLOOKUP(A65,'Меню подробное'!$C$8:$J$66,7,FALSE)</f>
        <v>0</v>
      </c>
      <c r="D65" s="151">
        <f>COUNT('Сводная таблица'!C45:P45)</f>
        <v>0</v>
      </c>
      <c r="E65" s="151"/>
      <c r="F65" s="152" t="s">
        <v>171</v>
      </c>
      <c r="G65" s="153" t="s">
        <v>224</v>
      </c>
      <c r="H65" s="149"/>
      <c r="I65" s="149"/>
    </row>
    <row r="66" spans="1:9" ht="12.75">
      <c r="A66" s="149" t="str">
        <f>'Сводная таблица'!A46</f>
        <v>морковь свежая</v>
      </c>
      <c r="B66" s="150">
        <f>GETPIVOTDATA("Всего",'Сводная таблица'!$A$3,"Продукты",A66)</f>
        <v>2670</v>
      </c>
      <c r="C66" s="151">
        <f>VLOOKUP(A66,'Меню подробное'!$C$8:$J$66,7,FALSE)</f>
        <v>2670</v>
      </c>
      <c r="D66" s="151">
        <f>COUNT('Сводная таблица'!C46:P46)</f>
        <v>0</v>
      </c>
      <c r="E66" s="151"/>
      <c r="F66" s="42" t="s">
        <v>172</v>
      </c>
      <c r="G66" s="153" t="s">
        <v>224</v>
      </c>
      <c r="H66" s="149"/>
      <c r="I66" s="149"/>
    </row>
    <row r="67" spans="1:9" ht="12.75">
      <c r="A67" s="149" t="str">
        <f>'Сводная таблица'!A47</f>
        <v>картошка свежая</v>
      </c>
      <c r="B67" s="150">
        <f>GETPIVOTDATA("Всего",'Сводная таблица'!$A$3,"Продукты",A67)</f>
        <v>7120</v>
      </c>
      <c r="C67" s="151">
        <f>VLOOKUP(A67,'Меню подробное'!$C$8:$J$66,7,FALSE)</f>
        <v>7120</v>
      </c>
      <c r="D67" s="151">
        <f>COUNT('Сводная таблица'!C47:P47)</f>
        <v>0</v>
      </c>
      <c r="E67" s="151"/>
      <c r="F67" s="42" t="s">
        <v>165</v>
      </c>
      <c r="G67" s="153" t="s">
        <v>224</v>
      </c>
      <c r="H67" s="149"/>
      <c r="I67" s="149"/>
    </row>
    <row r="68" spans="1:9" ht="12.75">
      <c r="A68" s="149" t="str">
        <f>'Сводная таблица'!A48</f>
        <v>масло подсолнечное</v>
      </c>
      <c r="B68" s="150">
        <f>GETPIVOTDATA("Всего",'Сводная таблица'!$A$3,"Продукты",A68)</f>
        <v>2670</v>
      </c>
      <c r="C68" s="151">
        <f>VLOOKUP(A68,'Меню подробное'!$C$8:$J$66,7,FALSE)</f>
        <v>2670</v>
      </c>
      <c r="D68" s="151">
        <f>COUNT('Сводная таблица'!C48:P48)</f>
        <v>0</v>
      </c>
      <c r="E68" s="151"/>
      <c r="F68" s="158" t="s">
        <v>245</v>
      </c>
      <c r="G68" s="158" t="s">
        <v>224</v>
      </c>
      <c r="H68" s="149"/>
      <c r="I68" s="149"/>
    </row>
    <row r="69" spans="1:7" s="160" customFormat="1" ht="12.75">
      <c r="A69" s="149" t="str">
        <f>'Сводная таблица'!A49</f>
        <v>мука</v>
      </c>
      <c r="B69" s="150">
        <f>GETPIVOTDATA("Всего",'Сводная таблица'!$A$3,"Продукты",A69)</f>
        <v>1513</v>
      </c>
      <c r="C69" s="151">
        <f>VLOOKUP(A69,'Меню подробное'!$C$8:$J$66,7,FALSE)</f>
        <v>1513</v>
      </c>
      <c r="D69" s="151">
        <f>COUNT('Сводная таблица'!C49:P49)</f>
        <v>0</v>
      </c>
      <c r="E69" s="151"/>
      <c r="G69" s="153"/>
    </row>
    <row r="70" spans="1:9" ht="12.75">
      <c r="A70" s="149" t="str">
        <f>'Сводная таблица'!A50</f>
        <v>что-то для торта на ДР</v>
      </c>
      <c r="B70" s="150">
        <f>GETPIVOTDATA("Всего",'Сводная таблица'!$A$3,"Продукты",A70)</f>
        <v>0</v>
      </c>
      <c r="C70" s="151">
        <f>VLOOKUP(A70,'Меню подробное'!$C$8:$J$66,7,FALSE)</f>
        <v>0</v>
      </c>
      <c r="D70" s="151">
        <f>COUNT('Сводная таблица'!C50:P50)</f>
        <v>0</v>
      </c>
      <c r="E70" s="151"/>
      <c r="F70" s="152" t="s">
        <v>232</v>
      </c>
      <c r="G70" s="153" t="s">
        <v>85</v>
      </c>
      <c r="H70" s="149"/>
      <c r="I70" s="149"/>
    </row>
    <row r="71" spans="1:9" ht="12.75">
      <c r="A71" s="149" t="str">
        <f>'Сводная таблица'!A51</f>
        <v>детские питалки</v>
      </c>
      <c r="B71" s="150">
        <f>GETPIVOTDATA("Всего",'Сводная таблица'!$A$3,"Продукты",A71)</f>
        <v>0</v>
      </c>
      <c r="C71" s="151">
        <f>VLOOKUP(A71,'Меню подробное'!$C$8:$J$66,7,FALSE)</f>
        <v>0</v>
      </c>
      <c r="D71" s="151">
        <f>COUNT('Сводная таблица'!C51:P51)</f>
        <v>0</v>
      </c>
      <c r="E71" s="151"/>
      <c r="F71" s="152" t="s">
        <v>233</v>
      </c>
      <c r="G71" s="153"/>
      <c r="H71" s="149"/>
      <c r="I71" s="149"/>
    </row>
    <row r="72" spans="1:9" ht="12.75">
      <c r="A72" s="149" t="str">
        <f>'Сводная таблица'!A52</f>
        <v>"консервы" овощные легкие</v>
      </c>
      <c r="B72" s="150">
        <f>GETPIVOTDATA("Всего",'Сводная таблица'!$A$3,"Продукты",A72)</f>
        <v>3000</v>
      </c>
      <c r="C72" s="151">
        <f>VLOOKUP(A72,'Меню подробное'!$C$8:$J$66,7,FALSE)</f>
        <v>3000</v>
      </c>
      <c r="D72" s="151">
        <f>COUNT('Сводная таблица'!C52:P52)</f>
        <v>0</v>
      </c>
      <c r="E72" s="151"/>
      <c r="G72" s="153" t="s">
        <v>85</v>
      </c>
      <c r="H72" s="149"/>
      <c r="I72" s="149"/>
    </row>
    <row r="73" spans="3:9" ht="12.75">
      <c r="C73" s="151"/>
      <c r="D73" s="151"/>
      <c r="E73" s="151"/>
      <c r="G73" s="153"/>
      <c r="H73" s="149"/>
      <c r="I73" s="149"/>
    </row>
    <row r="74" spans="2:9" ht="12.75">
      <c r="B74" s="150">
        <f>SUM(B16:B72)-SUM(B36:B37)-SUM(B49:B51)-SUM(B46:B47)-SUM(B60:B61)</f>
        <v>235837.40000000002</v>
      </c>
      <c r="C74" s="151"/>
      <c r="D74" s="151"/>
      <c r="E74" s="151"/>
      <c r="G74" s="153"/>
      <c r="H74" s="149"/>
      <c r="I74" s="149"/>
    </row>
    <row r="75" spans="3:9" ht="12.75">
      <c r="C75" s="151"/>
      <c r="D75" s="151"/>
      <c r="E75" s="151"/>
      <c r="G75" s="153"/>
      <c r="H75" s="149"/>
      <c r="I75" s="149"/>
    </row>
    <row r="76" spans="2:9" ht="12.75">
      <c r="B76" s="151"/>
      <c r="E76" s="151"/>
      <c r="G76" s="153"/>
      <c r="H76" s="149"/>
      <c r="I76" s="149"/>
    </row>
    <row r="77" spans="7:9" ht="12.75">
      <c r="G77" s="153"/>
      <c r="H77" s="149"/>
      <c r="I77" s="149"/>
    </row>
    <row r="78" spans="7:9" ht="12.75">
      <c r="G78" s="153"/>
      <c r="H78" s="149"/>
      <c r="I78" s="149"/>
    </row>
    <row r="79" spans="7:9" ht="12.75">
      <c r="G79" s="153"/>
      <c r="H79" s="149"/>
      <c r="I79" s="149"/>
    </row>
  </sheetData>
  <printOptions gridLines="1"/>
  <pageMargins left="0.22" right="0.34" top="0.12" bottom="0.17" header="0.12" footer="0.14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 Nikiforova</dc:creator>
  <cp:keywords/>
  <dc:description/>
  <cp:lastModifiedBy>Sasha</cp:lastModifiedBy>
  <cp:lastPrinted>2013-08-04T08:21:49Z</cp:lastPrinted>
  <dcterms:created xsi:type="dcterms:W3CDTF">2005-06-02T15:40:37Z</dcterms:created>
  <dcterms:modified xsi:type="dcterms:W3CDTF">2014-07-11T13:50:47Z</dcterms:modified>
  <cp:category/>
  <cp:version/>
  <cp:contentType/>
  <cp:contentStatus/>
</cp:coreProperties>
</file>