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0" windowWidth="5715" windowHeight="9255" activeTab="2"/>
  </bookViews>
  <sheets>
    <sheet name="К поезду" sheetId="1" r:id="rId1"/>
    <sheet name="На маршруте" sheetId="2" r:id="rId2"/>
    <sheet name="Список" sheetId="3" r:id="rId3"/>
  </sheets>
  <definedNames>
    <definedName name="_xlnm._FilterDatabase" localSheetId="2" hidden="1">'Список'!$A$2:$H$78</definedName>
  </definedNames>
  <calcPr fullCalcOnLoad="1"/>
</workbook>
</file>

<file path=xl/sharedStrings.xml><?xml version="1.0" encoding="utf-8"?>
<sst xmlns="http://schemas.openxmlformats.org/spreadsheetml/2006/main" count="398" uniqueCount="120">
  <si>
    <t>Общественное снаряжение  в лыжный поход по Ямалу 2009 г</t>
  </si>
  <si>
    <t>Кол-во</t>
  </si>
  <si>
    <t>Чье/где взять</t>
  </si>
  <si>
    <t>Ответственный</t>
  </si>
  <si>
    <t>Комментарии</t>
  </si>
  <si>
    <t>1 Бивачное</t>
  </si>
  <si>
    <t>Палатка "Зима"</t>
  </si>
  <si>
    <t>SK</t>
  </si>
  <si>
    <t>Внутренний слой к палатке "Зима"</t>
  </si>
  <si>
    <t>Вадик Кодыш</t>
  </si>
  <si>
    <t>Лаки</t>
  </si>
  <si>
    <t>Накидка на спальники " Мечта Ассоль"</t>
  </si>
  <si>
    <t>Митя</t>
  </si>
  <si>
    <t>Клава 6л</t>
  </si>
  <si>
    <t>Кан 7 л с крышкой</t>
  </si>
  <si>
    <t>SM</t>
  </si>
  <si>
    <t>Бензин  калоша (150ml/чел) (0.75 кг/дм3). В день 750 мл на 6 чел</t>
  </si>
  <si>
    <t>Куплено групой</t>
  </si>
  <si>
    <t>Ваня</t>
  </si>
  <si>
    <t>Разлить в бутылки по 2 л.</t>
  </si>
  <si>
    <t>Газ для обогрева палатки, баллоны</t>
  </si>
  <si>
    <t>Спирт для питья, литры</t>
  </si>
  <si>
    <t>Горелка MSR XGK Expedition</t>
  </si>
  <si>
    <t>DZ</t>
  </si>
  <si>
    <t>Катя Зеленцова</t>
  </si>
  <si>
    <t>Горелка запасная, Primus</t>
  </si>
  <si>
    <t>Групповая, с саян</t>
  </si>
  <si>
    <t>Бутылочка для наливания спирта  в горелки.</t>
  </si>
  <si>
    <t>Щетка-сметка (выметать снег из палатки)</t>
  </si>
  <si>
    <t>Маша</t>
  </si>
  <si>
    <t>Половник металлический</t>
  </si>
  <si>
    <t>Лена</t>
  </si>
  <si>
    <t>Ершик</t>
  </si>
  <si>
    <t>Доска разделочная </t>
  </si>
  <si>
    <t>Скатерть</t>
  </si>
  <si>
    <t>Чулок для заваривания чая</t>
  </si>
  <si>
    <t>Снеговая пила (ножевка)</t>
  </si>
  <si>
    <t>Термометр</t>
  </si>
  <si>
    <t>Очки темн, зап. в аптечку</t>
  </si>
  <si>
    <t>Джуба без шторок</t>
  </si>
  <si>
    <t>2 Специальное</t>
  </si>
  <si>
    <t>Снеговая лопата OD штыковая титановая</t>
  </si>
  <si>
    <t>OD</t>
  </si>
  <si>
    <t>Лавлист</t>
  </si>
  <si>
    <t>Андрей Арламенков</t>
  </si>
  <si>
    <t>Алена</t>
  </si>
  <si>
    <t>Буры</t>
  </si>
  <si>
    <t>веревка 9X50 бухта</t>
  </si>
  <si>
    <t>инструмент или ледоруб</t>
  </si>
  <si>
    <t>Будильник китайский</t>
  </si>
  <si>
    <t>Блокнот летописца, диктофон</t>
  </si>
  <si>
    <t>МЧ</t>
  </si>
  <si>
    <t>3 Прочее</t>
  </si>
  <si>
    <t>Аптечка групповая</t>
  </si>
  <si>
    <t>Аня</t>
  </si>
  <si>
    <t>Ремнабор</t>
  </si>
  <si>
    <t>Леша</t>
  </si>
  <si>
    <t>Лыжа запасная</t>
  </si>
  <si>
    <t>Компас</t>
  </si>
  <si>
    <t>Походные (экспедиционные) документы</t>
  </si>
  <si>
    <t>Телефон мобильный</t>
  </si>
  <si>
    <t>Телефон сутниковый с питанием</t>
  </si>
  <si>
    <t>Спец. веревочка для ЦК</t>
  </si>
  <si>
    <t>Эспандеры для ЦК </t>
  </si>
  <si>
    <t>Флаг МГУ</t>
  </si>
  <si>
    <t>Фототехника</t>
  </si>
  <si>
    <t>каждый как хочет берет по вкусу</t>
  </si>
  <si>
    <t>Видеокамера</t>
  </si>
  <si>
    <t>В поезд</t>
  </si>
  <si>
    <t>Иголки, нитки, скотч</t>
  </si>
  <si>
    <t>В ремнабор положить с учетом расхода в поезде. Если кто-то планирует всю дорогу шить, берите личные иголки и нитки. Так же положить моток расходной веревки, с учетом того, что ее наверняка попилят в поезде. Не попилят - выбросим.</t>
  </si>
  <si>
    <t>Безмен</t>
  </si>
  <si>
    <t>Полотенца бумажные, туалетная бумага.</t>
  </si>
  <si>
    <t>Общий вес общ. снар.</t>
  </si>
  <si>
    <t>Число человек:</t>
  </si>
  <si>
    <t>Коффициент</t>
  </si>
  <si>
    <t>Номинальный вес</t>
  </si>
  <si>
    <t>Реальный вес</t>
  </si>
  <si>
    <t>Вес к поезду</t>
  </si>
  <si>
    <t>Вес, мокрый, на 1 ед</t>
  </si>
  <si>
    <t>Вес</t>
  </si>
  <si>
    <t>Все</t>
  </si>
  <si>
    <t>Бензин</t>
  </si>
  <si>
    <t>Газ</t>
  </si>
  <si>
    <t>Спирт</t>
  </si>
  <si>
    <t>Перевес</t>
  </si>
  <si>
    <t>Всего:</t>
  </si>
  <si>
    <t>Сумма реальных весов должна равняться:</t>
  </si>
  <si>
    <t>Базальтовая ткань+экран</t>
  </si>
  <si>
    <t>Коэфф. Реальный</t>
  </si>
  <si>
    <t>(с учетом веса манюни, которая ни на ком не висит)</t>
  </si>
  <si>
    <t>Артефакт</t>
  </si>
  <si>
    <t>Положить в какой-нить пакет</t>
  </si>
  <si>
    <t>0,5 л возьму я и сразу залью в бутылочку для разжигания</t>
  </si>
  <si>
    <t>Бутылочка для разведения спирта</t>
  </si>
  <si>
    <t>Не забыть струну для прочистки горелок</t>
  </si>
  <si>
    <t xml:space="preserve">SIM карта </t>
  </si>
  <si>
    <t>Зажигалки, спички</t>
  </si>
  <si>
    <t>Разложены по горелкам.</t>
  </si>
  <si>
    <t>GPS с запасными батарейками</t>
  </si>
  <si>
    <t>Фото с запасными батарейками</t>
  </si>
  <si>
    <t>Вес у учетом едущего спирта</t>
  </si>
  <si>
    <t>Комментарий</t>
  </si>
  <si>
    <t xml:space="preserve">0,5 л возьму я(Митя) и сразу залью в бутылочку для разжигания. Предлагаю разливать по бутылкам 4*0,5 л и  5*1,5 л. </t>
  </si>
  <si>
    <t>Спальники</t>
  </si>
  <si>
    <t>Спарка Ваня 1</t>
  </si>
  <si>
    <t>Спарка Ваня 2</t>
  </si>
  <si>
    <t>Кто несет на маршруте</t>
  </si>
  <si>
    <t>Подставка под ЦК</t>
  </si>
  <si>
    <t>Спарка (2-ка) SK - 2</t>
  </si>
  <si>
    <t>Спарка (2-ка) SK - 1</t>
  </si>
  <si>
    <t>Спарка Митя 1</t>
  </si>
  <si>
    <t>Спарка Митя 2</t>
  </si>
  <si>
    <t>Эгоист Лены</t>
  </si>
  <si>
    <t>Аптечка групповая 2-я часть</t>
  </si>
  <si>
    <t>Вес без топлива, кг</t>
  </si>
  <si>
    <t>Спарка 2-ка.</t>
  </si>
  <si>
    <t>Спальник</t>
  </si>
  <si>
    <t>Спарка 3-ка.</t>
  </si>
  <si>
    <r>
      <t>Коврики - каждый берет по одному толстому и одному тонкому ковру.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</si>
</sst>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wrapText="1"/>
    </xf>
    <xf numFmtId="0" fontId="0" fillId="0" borderId="0" xfId="0" applyFill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workbookViewId="0" topLeftCell="A1">
      <selection activeCell="A1" sqref="A1:C1"/>
    </sheetView>
  </sheetViews>
  <sheetFormatPr defaultColWidth="9.140625" defaultRowHeight="12.75"/>
  <cols>
    <col min="1" max="1" width="31.8515625" style="0" customWidth="1"/>
    <col min="3" max="3" width="17.00390625" style="0" customWidth="1"/>
    <col min="4" max="39" width="9.140625" style="27" customWidth="1"/>
  </cols>
  <sheetData>
    <row r="1" spans="1:3" ht="52.5" customHeight="1">
      <c r="A1" s="28" t="s">
        <v>119</v>
      </c>
      <c r="B1" s="29"/>
      <c r="C1" s="29"/>
    </row>
    <row r="2" spans="1:39" s="23" customFormat="1" ht="56.25" customHeight="1">
      <c r="A2" s="22" t="s">
        <v>7</v>
      </c>
      <c r="B2" s="23" t="s">
        <v>1</v>
      </c>
      <c r="C2" s="23" t="s">
        <v>102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" ht="12.75">
      <c r="A3" s="6" t="s">
        <v>6</v>
      </c>
      <c r="B3" s="7">
        <v>1</v>
      </c>
      <c r="C3" s="6"/>
    </row>
    <row r="4" spans="1:3" ht="12.75">
      <c r="A4" s="6" t="s">
        <v>8</v>
      </c>
      <c r="B4" s="7">
        <v>1</v>
      </c>
      <c r="C4" s="6"/>
    </row>
    <row r="5" spans="1:3" ht="114.75">
      <c r="A5" s="6" t="s">
        <v>21</v>
      </c>
      <c r="B5" s="7">
        <v>9.5</v>
      </c>
      <c r="C5" s="6" t="s">
        <v>103</v>
      </c>
    </row>
    <row r="6" spans="1:3" ht="12.75">
      <c r="A6" s="6" t="s">
        <v>22</v>
      </c>
      <c r="B6" s="7">
        <v>1</v>
      </c>
      <c r="C6" s="6"/>
    </row>
    <row r="7" spans="1:3" ht="12.75">
      <c r="A7" s="6" t="s">
        <v>35</v>
      </c>
      <c r="B7" s="7">
        <v>1</v>
      </c>
      <c r="C7" s="6"/>
    </row>
    <row r="8" spans="1:3" ht="12.75">
      <c r="A8" s="6" t="s">
        <v>36</v>
      </c>
      <c r="B8" s="7">
        <v>1</v>
      </c>
      <c r="C8" s="6"/>
    </row>
    <row r="9" spans="1:3" ht="25.5">
      <c r="A9" s="6" t="s">
        <v>41</v>
      </c>
      <c r="B9" s="7">
        <v>1</v>
      </c>
      <c r="C9" s="6"/>
    </row>
    <row r="10" spans="1:3" ht="12.75">
      <c r="A10" s="6" t="s">
        <v>46</v>
      </c>
      <c r="B10" s="7">
        <v>4</v>
      </c>
      <c r="C10" s="6"/>
    </row>
    <row r="11" spans="1:3" ht="12.75">
      <c r="A11" s="6" t="s">
        <v>57</v>
      </c>
      <c r="B11" s="7">
        <v>1</v>
      </c>
      <c r="C11" s="6"/>
    </row>
    <row r="12" spans="1:3" ht="12.75">
      <c r="A12" s="6" t="s">
        <v>58</v>
      </c>
      <c r="B12" s="7">
        <v>1</v>
      </c>
      <c r="C12" s="6"/>
    </row>
    <row r="13" spans="1:3" ht="25.5">
      <c r="A13" s="6" t="s">
        <v>59</v>
      </c>
      <c r="B13" s="7">
        <v>1</v>
      </c>
      <c r="C13" s="6"/>
    </row>
    <row r="14" spans="1:3" ht="12.75">
      <c r="A14" s="6" t="s">
        <v>96</v>
      </c>
      <c r="B14" s="7">
        <v>1</v>
      </c>
      <c r="C14" s="19"/>
    </row>
    <row r="15" spans="1:3" ht="12.75">
      <c r="A15" s="6" t="s">
        <v>61</v>
      </c>
      <c r="B15" s="7">
        <v>1</v>
      </c>
      <c r="C15" s="2"/>
    </row>
    <row r="16" spans="1:3" ht="12.75">
      <c r="A16" s="6" t="s">
        <v>99</v>
      </c>
      <c r="B16" s="7">
        <v>1</v>
      </c>
      <c r="C16" s="6"/>
    </row>
    <row r="17" spans="1:3" ht="12.75">
      <c r="A17" s="6" t="s">
        <v>63</v>
      </c>
      <c r="B17" s="7">
        <v>2</v>
      </c>
      <c r="C17" s="6"/>
    </row>
    <row r="18" spans="1:3" ht="12.75">
      <c r="A18" s="6" t="s">
        <v>108</v>
      </c>
      <c r="B18" s="7">
        <v>1</v>
      </c>
      <c r="C18" s="6"/>
    </row>
    <row r="19" spans="1:3" ht="25.5">
      <c r="A19" s="6" t="s">
        <v>20</v>
      </c>
      <c r="B19" s="7">
        <v>1</v>
      </c>
      <c r="C19" s="6"/>
    </row>
    <row r="20" spans="1:3" ht="12.75">
      <c r="A20" s="6" t="s">
        <v>116</v>
      </c>
      <c r="B20" s="7">
        <v>1</v>
      </c>
      <c r="C20" s="6"/>
    </row>
    <row r="21" spans="1:3" ht="12.75">
      <c r="A21" s="6" t="s">
        <v>67</v>
      </c>
      <c r="B21" s="7">
        <v>1</v>
      </c>
      <c r="C21" s="21"/>
    </row>
    <row r="22" spans="1:39" s="23" customFormat="1" ht="72.75" customHeight="1">
      <c r="A22" s="22" t="s">
        <v>54</v>
      </c>
      <c r="B22" s="24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" ht="12.75">
      <c r="A23" s="6" t="s">
        <v>53</v>
      </c>
      <c r="B23" s="7">
        <v>1</v>
      </c>
      <c r="C23" s="6"/>
    </row>
    <row r="24" spans="1:3" ht="12.75">
      <c r="A24" s="6" t="s">
        <v>64</v>
      </c>
      <c r="B24" s="7">
        <v>1</v>
      </c>
      <c r="C24" s="6"/>
    </row>
    <row r="25" spans="1:39" s="23" customFormat="1" ht="44.25" customHeight="1">
      <c r="A25" s="22" t="s">
        <v>18</v>
      </c>
      <c r="B25" s="24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" ht="25.5">
      <c r="A26" s="6" t="s">
        <v>16</v>
      </c>
      <c r="B26" s="7">
        <v>30</v>
      </c>
      <c r="C26" s="6" t="s">
        <v>19</v>
      </c>
    </row>
    <row r="27" spans="1:3" ht="12.75">
      <c r="A27" s="6" t="s">
        <v>38</v>
      </c>
      <c r="B27" s="7">
        <v>1</v>
      </c>
      <c r="C27" s="6" t="s">
        <v>39</v>
      </c>
    </row>
    <row r="28" spans="1:3" ht="12.75">
      <c r="A28" s="6" t="s">
        <v>46</v>
      </c>
      <c r="B28" s="7">
        <v>6</v>
      </c>
      <c r="C28" s="6"/>
    </row>
    <row r="29" spans="1:3" ht="12.75">
      <c r="A29" s="6" t="s">
        <v>118</v>
      </c>
      <c r="B29" s="7">
        <v>1</v>
      </c>
      <c r="C29" s="6"/>
    </row>
    <row r="30" spans="1:3" ht="12.75">
      <c r="A30" s="6" t="s">
        <v>99</v>
      </c>
      <c r="B30" s="7">
        <v>1</v>
      </c>
      <c r="C30" s="6"/>
    </row>
    <row r="31" spans="1:39" s="23" customFormat="1" ht="30.75" customHeight="1">
      <c r="A31" s="22" t="s">
        <v>10</v>
      </c>
      <c r="B31" s="24"/>
      <c r="C31" s="22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" ht="25.5">
      <c r="A32" s="6" t="s">
        <v>20</v>
      </c>
      <c r="B32" s="7">
        <v>6</v>
      </c>
      <c r="C32" s="6"/>
    </row>
    <row r="33" spans="1:3" ht="25.5">
      <c r="A33" s="6" t="s">
        <v>28</v>
      </c>
      <c r="B33" s="7">
        <v>1</v>
      </c>
      <c r="C33" s="6"/>
    </row>
    <row r="34" spans="1:3" ht="12.75">
      <c r="A34" s="6" t="s">
        <v>100</v>
      </c>
      <c r="B34" s="7">
        <v>1</v>
      </c>
      <c r="C34" s="6"/>
    </row>
    <row r="35" spans="1:39" s="23" customFormat="1" ht="12.75">
      <c r="A35" s="22" t="s">
        <v>31</v>
      </c>
      <c r="B35" s="24"/>
      <c r="C35" s="2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3" ht="25.5">
      <c r="A36" s="6" t="s">
        <v>13</v>
      </c>
      <c r="B36" s="7">
        <v>1</v>
      </c>
      <c r="C36" s="6" t="s">
        <v>92</v>
      </c>
    </row>
    <row r="37" spans="1:3" ht="25.5">
      <c r="A37" s="6" t="s">
        <v>20</v>
      </c>
      <c r="B37" s="7">
        <v>1</v>
      </c>
      <c r="C37" s="2"/>
    </row>
    <row r="38" spans="1:3" ht="12.75">
      <c r="A38" s="6" t="s">
        <v>30</v>
      </c>
      <c r="B38" s="7">
        <v>1</v>
      </c>
      <c r="C38" s="6"/>
    </row>
    <row r="39" spans="1:3" ht="12.75">
      <c r="A39" s="6" t="s">
        <v>43</v>
      </c>
      <c r="B39" s="7">
        <v>1</v>
      </c>
      <c r="C39" s="6"/>
    </row>
    <row r="40" spans="1:3" ht="12.75">
      <c r="A40" s="6" t="s">
        <v>43</v>
      </c>
      <c r="B40" s="7">
        <v>1</v>
      </c>
      <c r="C40" s="6"/>
    </row>
    <row r="41" spans="1:3" ht="12.75">
      <c r="A41" s="6" t="s">
        <v>48</v>
      </c>
      <c r="B41" s="7">
        <v>1</v>
      </c>
      <c r="C41" s="6"/>
    </row>
    <row r="42" spans="1:3" ht="12.75">
      <c r="A42" s="6" t="s">
        <v>117</v>
      </c>
      <c r="B42" s="7">
        <v>1</v>
      </c>
      <c r="C42" s="6"/>
    </row>
    <row r="43" spans="1:3" ht="12.75">
      <c r="A43" s="6" t="s">
        <v>49</v>
      </c>
      <c r="B43" s="6">
        <v>1</v>
      </c>
      <c r="C43" s="6"/>
    </row>
    <row r="44" spans="1:3" ht="12.75">
      <c r="A44" s="6" t="s">
        <v>71</v>
      </c>
      <c r="B44" s="2"/>
      <c r="C44" s="6"/>
    </row>
    <row r="45" spans="1:39" s="23" customFormat="1" ht="12.75">
      <c r="A45" s="22" t="s">
        <v>56</v>
      </c>
      <c r="B45" s="26"/>
      <c r="C45" s="2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" ht="25.5">
      <c r="A46" s="6" t="s">
        <v>20</v>
      </c>
      <c r="B46" s="8">
        <v>1</v>
      </c>
      <c r="C46" s="6"/>
    </row>
    <row r="47" spans="1:3" ht="12.75">
      <c r="A47" s="6" t="s">
        <v>47</v>
      </c>
      <c r="B47" s="7">
        <v>1</v>
      </c>
      <c r="C47" s="6"/>
    </row>
    <row r="48" spans="1:3" ht="38.25">
      <c r="A48" s="6" t="s">
        <v>55</v>
      </c>
      <c r="B48" s="7">
        <v>1</v>
      </c>
      <c r="C48" s="6" t="s">
        <v>95</v>
      </c>
    </row>
    <row r="49" spans="1:3" ht="12.75">
      <c r="A49" s="6" t="s">
        <v>58</v>
      </c>
      <c r="B49" s="7">
        <v>1</v>
      </c>
      <c r="C49" s="6"/>
    </row>
    <row r="50" spans="1:3" ht="191.25">
      <c r="A50" s="6" t="s">
        <v>69</v>
      </c>
      <c r="B50" s="7">
        <v>1</v>
      </c>
      <c r="C50" s="6" t="s">
        <v>70</v>
      </c>
    </row>
    <row r="51" spans="1:3" ht="25.5">
      <c r="A51" s="6" t="s">
        <v>72</v>
      </c>
      <c r="B51" s="7">
        <v>1</v>
      </c>
      <c r="C51" s="6"/>
    </row>
    <row r="52" spans="1:39" s="23" customFormat="1" ht="12.75">
      <c r="A52" s="22" t="s">
        <v>29</v>
      </c>
      <c r="B52" s="24"/>
      <c r="C52" s="2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" ht="12.75">
      <c r="A53" s="6" t="s">
        <v>32</v>
      </c>
      <c r="B53" s="7">
        <v>1</v>
      </c>
      <c r="C53" s="6"/>
    </row>
    <row r="54" spans="1:3" ht="12.75">
      <c r="A54" s="6" t="s">
        <v>33</v>
      </c>
      <c r="B54" s="7">
        <v>1</v>
      </c>
      <c r="C54" s="6"/>
    </row>
    <row r="55" spans="1:3" ht="12.75">
      <c r="A55" s="6" t="s">
        <v>34</v>
      </c>
      <c r="B55" s="7">
        <v>1</v>
      </c>
      <c r="C55" s="6"/>
    </row>
    <row r="56" spans="1:3" ht="12.75">
      <c r="A56" s="6" t="s">
        <v>37</v>
      </c>
      <c r="B56" s="7">
        <v>1</v>
      </c>
      <c r="C56" s="21"/>
    </row>
    <row r="57" spans="1:3" ht="12.75">
      <c r="A57" s="6" t="s">
        <v>50</v>
      </c>
      <c r="B57" s="7">
        <v>1</v>
      </c>
      <c r="C57" s="6"/>
    </row>
    <row r="58" spans="1:3" ht="12.75">
      <c r="A58" s="6" t="s">
        <v>58</v>
      </c>
      <c r="B58" s="7">
        <v>1</v>
      </c>
      <c r="C58" s="6"/>
    </row>
    <row r="59" spans="1:3" ht="12.75">
      <c r="A59" s="6" t="s">
        <v>60</v>
      </c>
      <c r="B59" s="7">
        <v>1</v>
      </c>
      <c r="C59" s="6"/>
    </row>
    <row r="60" spans="1:39" s="23" customFormat="1" ht="12.75">
      <c r="A60" s="22" t="s">
        <v>12</v>
      </c>
      <c r="B60" s="24"/>
      <c r="C60" s="2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" ht="25.5">
      <c r="A61" s="6" t="s">
        <v>11</v>
      </c>
      <c r="B61" s="7">
        <v>1</v>
      </c>
      <c r="C61" s="6"/>
    </row>
    <row r="62" spans="1:3" ht="12.75">
      <c r="A62" s="6" t="s">
        <v>14</v>
      </c>
      <c r="B62" s="7">
        <v>1</v>
      </c>
      <c r="C62" s="6"/>
    </row>
    <row r="63" spans="1:3" ht="12.75">
      <c r="A63" s="6" t="s">
        <v>94</v>
      </c>
      <c r="B63" s="7">
        <v>1</v>
      </c>
      <c r="C63" s="6"/>
    </row>
    <row r="64" spans="1:3" ht="12.75">
      <c r="A64" s="6" t="s">
        <v>22</v>
      </c>
      <c r="B64" s="7">
        <v>1</v>
      </c>
      <c r="C64" s="6"/>
    </row>
    <row r="65" spans="1:3" ht="12.75">
      <c r="A65" s="6" t="s">
        <v>25</v>
      </c>
      <c r="B65" s="7">
        <v>1</v>
      </c>
      <c r="C65" s="6"/>
    </row>
    <row r="66" spans="1:3" ht="25.5">
      <c r="A66" s="6" t="s">
        <v>27</v>
      </c>
      <c r="B66" s="6">
        <v>1</v>
      </c>
      <c r="C66" s="6" t="s">
        <v>101</v>
      </c>
    </row>
    <row r="67" spans="1:3" ht="12.75">
      <c r="A67" s="6" t="s">
        <v>88</v>
      </c>
      <c r="B67" s="7">
        <v>1</v>
      </c>
      <c r="C67" s="6"/>
    </row>
    <row r="68" spans="1:3" ht="12.75">
      <c r="A68" s="6" t="s">
        <v>36</v>
      </c>
      <c r="B68" s="7">
        <v>1</v>
      </c>
      <c r="C68" s="6"/>
    </row>
    <row r="69" spans="1:3" ht="12.75">
      <c r="A69" s="6" t="s">
        <v>36</v>
      </c>
      <c r="B69" s="7">
        <v>1</v>
      </c>
      <c r="C69" s="6"/>
    </row>
    <row r="70" spans="1:3" ht="12.75">
      <c r="A70" s="6" t="s">
        <v>43</v>
      </c>
      <c r="B70" s="7">
        <v>1</v>
      </c>
      <c r="C70" s="6"/>
    </row>
    <row r="71" spans="1:3" ht="12.75">
      <c r="A71" s="6" t="s">
        <v>48</v>
      </c>
      <c r="B71" s="7">
        <v>1</v>
      </c>
      <c r="C71" s="6"/>
    </row>
    <row r="72" spans="1:3" ht="12.75">
      <c r="A72" s="6" t="s">
        <v>60</v>
      </c>
      <c r="B72" s="7">
        <v>1</v>
      </c>
      <c r="C72" s="6"/>
    </row>
    <row r="73" spans="1:3" ht="25.5">
      <c r="A73" s="6" t="s">
        <v>97</v>
      </c>
      <c r="B73" s="20">
        <v>4</v>
      </c>
      <c r="C73" s="6" t="s">
        <v>98</v>
      </c>
    </row>
    <row r="74" spans="1:3" ht="12.75">
      <c r="A74" s="6" t="s">
        <v>118</v>
      </c>
      <c r="B74" s="20"/>
      <c r="C74" s="6"/>
    </row>
    <row r="75" spans="1:3" ht="12.75">
      <c r="A75" s="6" t="s">
        <v>62</v>
      </c>
      <c r="B75" s="6">
        <v>0</v>
      </c>
      <c r="C75" s="6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29" sqref="D29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15.7109375" style="16" customWidth="1"/>
    <col min="4" max="4" width="6.57421875" style="0" customWidth="1"/>
    <col min="5" max="5" width="6.00390625" style="0" customWidth="1"/>
    <col min="6" max="6" width="3.57421875" style="0" customWidth="1"/>
    <col min="7" max="7" width="13.7109375" style="0" customWidth="1"/>
    <col min="9" max="9" width="11.7109375" style="0" customWidth="1"/>
    <col min="10" max="10" width="18.00390625" style="18" customWidth="1"/>
    <col min="11" max="11" width="10.8515625" style="0" customWidth="1"/>
  </cols>
  <sheetData>
    <row r="1" spans="2:11" ht="12.75">
      <c r="B1" t="s">
        <v>75</v>
      </c>
      <c r="C1" s="16" t="s">
        <v>76</v>
      </c>
      <c r="D1" t="s">
        <v>82</v>
      </c>
      <c r="E1" t="s">
        <v>84</v>
      </c>
      <c r="F1" t="s">
        <v>83</v>
      </c>
      <c r="G1" t="s">
        <v>77</v>
      </c>
      <c r="H1" t="s">
        <v>85</v>
      </c>
      <c r="I1" t="s">
        <v>78</v>
      </c>
      <c r="J1" s="18" t="s">
        <v>89</v>
      </c>
      <c r="K1" t="s">
        <v>115</v>
      </c>
    </row>
    <row r="2" spans="1:11" ht="12.75">
      <c r="A2" t="s">
        <v>7</v>
      </c>
      <c r="B2">
        <v>1</v>
      </c>
      <c r="C2" s="16">
        <f>Список!C$78/SUM(B$2:B$10)*'На маршруте'!B2-1000/9</f>
        <v>9085.555555555553</v>
      </c>
      <c r="D2">
        <v>4</v>
      </c>
      <c r="E2">
        <v>1.5</v>
      </c>
      <c r="F2">
        <v>1</v>
      </c>
      <c r="G2">
        <f>SUMIF(Список!H$4:H$77,A2,Список!D$4:D$77)+D2*750+E2*800+F2*650</f>
        <v>8980</v>
      </c>
      <c r="H2" s="16">
        <f>G2-C2</f>
        <v>-105.55555555555293</v>
      </c>
      <c r="I2">
        <f>SUMIF(Список!F$4:F$77,A2,Список!D$4:D$77)</f>
        <v>26030</v>
      </c>
      <c r="J2" s="18">
        <f>'На маршруте'!G2/Список!C$78*SUM(B$2:B$10)</f>
        <v>0.976440739398333</v>
      </c>
      <c r="K2">
        <f>SUMIF(Список!H$4:H$77,A2,Список!D$4:D$77)/1000</f>
        <v>4.13</v>
      </c>
    </row>
    <row r="3" spans="1:11" ht="12.75">
      <c r="A3" t="s">
        <v>18</v>
      </c>
      <c r="B3">
        <v>1.2</v>
      </c>
      <c r="C3" s="16">
        <f>Список!C$78/SUM(B$2:B$10)*'На маршруте'!B3-1000/9</f>
        <v>10924.888888888885</v>
      </c>
      <c r="D3">
        <v>2</v>
      </c>
      <c r="E3">
        <v>0</v>
      </c>
      <c r="F3">
        <v>1</v>
      </c>
      <c r="G3">
        <f>SUMIF(Список!H$4:H$77,A3,Список!D$4:D$77)+D3*750+E3*800+F3*650</f>
        <v>11350</v>
      </c>
      <c r="H3" s="16">
        <f aca="true" t="shared" si="0" ref="H3:H10">G3-C3</f>
        <v>425.11111111111495</v>
      </c>
      <c r="I3">
        <f>SUMIF(Список!F$4:F$77,A3,Список!D$4:D$77)</f>
        <v>26880</v>
      </c>
      <c r="J3" s="18">
        <f>'На маршруте'!G3/Список!C$78*SUM(B$2:B$10)</f>
        <v>1.2341428053642627</v>
      </c>
      <c r="K3">
        <f>SUMIF(Список!H$4:H$77,A3,Список!D$4:D$77)/1000</f>
        <v>9.2</v>
      </c>
    </row>
    <row r="4" spans="1:11" ht="12.75">
      <c r="A4" t="s">
        <v>12</v>
      </c>
      <c r="B4">
        <v>1.2</v>
      </c>
      <c r="C4" s="16">
        <f>Список!C$78/SUM(B$2:B$10)*'На маршруте'!B4-1000/9</f>
        <v>10924.888888888885</v>
      </c>
      <c r="D4">
        <v>4</v>
      </c>
      <c r="E4">
        <v>1.5</v>
      </c>
      <c r="F4">
        <v>1</v>
      </c>
      <c r="G4">
        <f>SUMIF(Список!H$4:H$77,A4,Список!D$4:D$77)+D4*750+E4*800+F4*650</f>
        <v>10990</v>
      </c>
      <c r="H4" s="16">
        <f t="shared" si="0"/>
        <v>65.11111111111495</v>
      </c>
      <c r="I4">
        <f>SUMIF(Список!F$4:F$77,A4,Список!D$4:D$77)</f>
        <v>11130</v>
      </c>
      <c r="J4" s="18">
        <f>'На маршруте'!G4/Список!C$78*SUM(B$2:B$10)</f>
        <v>1.1949981877491849</v>
      </c>
      <c r="K4">
        <f>SUMIF(Список!H$4:H$77,A4,Список!D$4:D$77)/1000</f>
        <v>6.14</v>
      </c>
    </row>
    <row r="5" spans="1:11" ht="12.75">
      <c r="A5" t="s">
        <v>56</v>
      </c>
      <c r="B5">
        <v>1.2</v>
      </c>
      <c r="C5" s="16">
        <f>Список!C$78/SUM(B$2:B$10)*'На маршруте'!B5-1000/9</f>
        <v>10924.888888888885</v>
      </c>
      <c r="D5">
        <v>4</v>
      </c>
      <c r="E5">
        <v>3</v>
      </c>
      <c r="F5">
        <v>1</v>
      </c>
      <c r="G5">
        <f>SUMIF(Список!H$4:H$77,A5,Список!D$4:D$77)+D5*750+E5*800+F5*650</f>
        <v>11050</v>
      </c>
      <c r="H5" s="16">
        <f t="shared" si="0"/>
        <v>125.11111111111495</v>
      </c>
      <c r="I5">
        <f>SUMIF(Список!F$4:F$77,A5,Список!D$4:D$77)</f>
        <v>5200</v>
      </c>
      <c r="J5" s="18">
        <f>'На маршруте'!G5/Список!C$78*SUM(B$2:B$10)</f>
        <v>1.2015222906850311</v>
      </c>
      <c r="K5">
        <f>SUMIF(Список!H$4:H$77,A5,Список!D$4:D$77)/1000</f>
        <v>5</v>
      </c>
    </row>
    <row r="6" spans="1:11" ht="12.75">
      <c r="A6" t="s">
        <v>10</v>
      </c>
      <c r="B6">
        <v>1.2</v>
      </c>
      <c r="C6" s="16">
        <f>Список!C$78/SUM(B$2:B$10)*'На маршруте'!B6-1000/9</f>
        <v>10924.888888888885</v>
      </c>
      <c r="D6">
        <v>4</v>
      </c>
      <c r="E6">
        <v>1.5</v>
      </c>
      <c r="F6">
        <v>1</v>
      </c>
      <c r="G6">
        <f>SUMIF(Список!H$4:H$77,A6,Список!D$4:D$77)+D6*750+E6*800+F6*650</f>
        <v>10810</v>
      </c>
      <c r="H6" s="16">
        <f t="shared" si="0"/>
        <v>-114.88888888888505</v>
      </c>
      <c r="I6">
        <f>SUMIF(Список!F$4:F$77,A6,Список!D$4:D$77)</f>
        <v>4500</v>
      </c>
      <c r="J6" s="18">
        <f>'На маршруте'!G6/Список!C$78*SUM(B$2:B$10)</f>
        <v>1.1754258789416459</v>
      </c>
      <c r="K6">
        <f>SUMIF(Список!H$4:H$77,A6,Список!D$4:D$77)/1000</f>
        <v>5.96</v>
      </c>
    </row>
    <row r="7" spans="1:11" ht="12.75">
      <c r="A7" t="s">
        <v>31</v>
      </c>
      <c r="B7">
        <v>0.8</v>
      </c>
      <c r="C7" s="16">
        <f>Список!C$78/SUM(B$2:B$10)*'На маршруте'!B7-1000/9</f>
        <v>7246.222222222221</v>
      </c>
      <c r="D7">
        <v>4</v>
      </c>
      <c r="E7">
        <v>0.5</v>
      </c>
      <c r="F7">
        <v>1</v>
      </c>
      <c r="G7">
        <f>SUMIF(Список!H$4:H$77,A7,Список!D$4:D$77)+D7*750+E7*800+F7*650</f>
        <v>7100</v>
      </c>
      <c r="H7" s="16">
        <f t="shared" si="0"/>
        <v>-146.2222222222208</v>
      </c>
      <c r="I7">
        <f>SUMIF(Список!F$4:F$77,A7,Список!D$4:D$77)</f>
        <v>5710</v>
      </c>
      <c r="J7" s="18">
        <f>'На маршруте'!G7/Список!C$78*SUM(B$2:B$10)</f>
        <v>0.7720188474084815</v>
      </c>
      <c r="K7">
        <f>SUMIF(Список!H$4:H$77,A7,Список!D$4:D$77)/1000</f>
        <v>3.05</v>
      </c>
    </row>
    <row r="8" spans="1:11" ht="12.75">
      <c r="A8" t="s">
        <v>45</v>
      </c>
      <c r="B8">
        <v>0.8</v>
      </c>
      <c r="C8" s="16">
        <f>Список!C$78/SUM(B$2:B$10)*'На маршруте'!B8-1000/9</f>
        <v>7246.222222222221</v>
      </c>
      <c r="D8">
        <v>4</v>
      </c>
      <c r="E8">
        <v>0.5</v>
      </c>
      <c r="F8">
        <v>1</v>
      </c>
      <c r="G8">
        <f>SUMIF(Список!H$4:H$77,A8,Список!D$4:D$77)+D8*750+E8*800+F8*650</f>
        <v>7200</v>
      </c>
      <c r="H8" s="16">
        <f>G8-C8</f>
        <v>-46.22222222222081</v>
      </c>
      <c r="I8">
        <f>SUMIF(Список!F$4:F$77,A8,Список!D$4:D$77)</f>
        <v>0</v>
      </c>
      <c r="J8" s="18">
        <f>'На маршруте'!G8/Список!C$78*SUM(B$2:B$10)</f>
        <v>0.7828923523015586</v>
      </c>
      <c r="K8">
        <f>SUMIF(Список!H$4:H$77,A8,Список!D$4:D$77)/1000</f>
        <v>3.15</v>
      </c>
    </row>
    <row r="9" spans="1:11" ht="12.75">
      <c r="A9" t="s">
        <v>29</v>
      </c>
      <c r="B9">
        <v>0.8</v>
      </c>
      <c r="C9" s="16">
        <f>Список!C$78/SUM(B$2:B$10)*'На маршруте'!B9-1000/9</f>
        <v>7246.222222222221</v>
      </c>
      <c r="D9">
        <v>2</v>
      </c>
      <c r="E9">
        <v>0.5</v>
      </c>
      <c r="F9">
        <v>1</v>
      </c>
      <c r="G9">
        <f>SUMIF(Список!H$4:H$77,A9,Список!D$4:D$77)+D9*750+E9*800+F9*650</f>
        <v>7200</v>
      </c>
      <c r="H9" s="16">
        <f t="shared" si="0"/>
        <v>-46.22222222222081</v>
      </c>
      <c r="I9">
        <f>SUMIF(Список!F$4:F$77,A9,Список!D$4:D$77)</f>
        <v>460</v>
      </c>
      <c r="J9" s="18">
        <f>'На маршруте'!G9/Список!C$78*SUM(B$2:B$10)</f>
        <v>0.7828923523015586</v>
      </c>
      <c r="K9">
        <f>SUMIF(Список!H$4:H$77,A9,Список!D$4:D$77)/1000</f>
        <v>4.65</v>
      </c>
    </row>
    <row r="10" spans="1:11" ht="12.75">
      <c r="A10" t="s">
        <v>54</v>
      </c>
      <c r="B10">
        <v>0.8</v>
      </c>
      <c r="C10" s="16">
        <f>Список!C$78/SUM(B$2:B$10)*'На маршруте'!B10-1000/9</f>
        <v>7246.222222222221</v>
      </c>
      <c r="D10">
        <v>2</v>
      </c>
      <c r="E10">
        <v>0.5</v>
      </c>
      <c r="F10">
        <v>1</v>
      </c>
      <c r="G10">
        <f>SUMIF(Список!H$4:H$77,A10,Список!D$4:D$77)+D10*750+E10*800+F10*650</f>
        <v>7090</v>
      </c>
      <c r="H10" s="16">
        <f t="shared" si="0"/>
        <v>-156.2222222222208</v>
      </c>
      <c r="I10">
        <f>SUMIF(Список!F$4:F$69,A10,Список!D$4:D$69)</f>
        <v>2860</v>
      </c>
      <c r="J10" s="18">
        <f>'На маршруте'!G10/Список!C$78*SUM(B$2:B$10)</f>
        <v>0.7709314969191738</v>
      </c>
      <c r="K10">
        <f>SUMIF(Список!H$4:H$77,A10,Список!D$4:D$77)/1000</f>
        <v>4.54</v>
      </c>
    </row>
    <row r="11" spans="3:6" ht="12.75">
      <c r="C11" s="16" t="s">
        <v>86</v>
      </c>
      <c r="D11">
        <f>SUM(D2:D10)</f>
        <v>30</v>
      </c>
      <c r="E11">
        <f>SUM(E2:E10)</f>
        <v>9.5</v>
      </c>
      <c r="F11">
        <f>SUM(F2:F10)</f>
        <v>9</v>
      </c>
    </row>
    <row r="12" ht="12.75">
      <c r="G12" t="s">
        <v>87</v>
      </c>
    </row>
    <row r="13" ht="12.75">
      <c r="G13" t="s">
        <v>90</v>
      </c>
    </row>
    <row r="14" ht="12.75">
      <c r="G14" s="16">
        <f>Список!C78-1000</f>
        <v>81770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9"/>
  <sheetViews>
    <sheetView tabSelected="1" workbookViewId="0" topLeftCell="A1">
      <selection activeCell="I5" sqref="I5"/>
    </sheetView>
  </sheetViews>
  <sheetFormatPr defaultColWidth="9.140625" defaultRowHeight="12.75"/>
  <cols>
    <col min="1" max="1" width="25.28125" style="0" customWidth="1"/>
    <col min="2" max="2" width="7.7109375" style="0" customWidth="1"/>
    <col min="7" max="7" width="27.28125" style="0" customWidth="1"/>
    <col min="9" max="9" width="11.57421875" style="0" bestFit="1" customWidth="1"/>
  </cols>
  <sheetData>
    <row r="1" spans="1:25" ht="31.5" customHeight="1">
      <c r="A1" s="14" t="s">
        <v>0</v>
      </c>
      <c r="B1" s="2"/>
      <c r="C1" s="2"/>
      <c r="D1" s="2"/>
      <c r="E1" s="2"/>
      <c r="F1" s="2"/>
      <c r="G1" s="1"/>
      <c r="H1" s="15" t="s">
        <v>107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8.25">
      <c r="A2" s="3" t="s">
        <v>91</v>
      </c>
      <c r="B2" s="3" t="s">
        <v>1</v>
      </c>
      <c r="C2" s="3" t="s">
        <v>79</v>
      </c>
      <c r="D2" s="3" t="s">
        <v>80</v>
      </c>
      <c r="E2" s="3" t="s">
        <v>2</v>
      </c>
      <c r="F2" s="3" t="s">
        <v>3</v>
      </c>
      <c r="G2" s="3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4" t="s">
        <v>5</v>
      </c>
      <c r="B3" s="5"/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6" t="s">
        <v>6</v>
      </c>
      <c r="B4" s="7">
        <v>1</v>
      </c>
      <c r="C4" s="7">
        <v>7500</v>
      </c>
      <c r="D4" s="7">
        <f aca="true" t="shared" si="0" ref="D4:D35">B4*C4</f>
        <v>7500</v>
      </c>
      <c r="E4" s="6" t="s">
        <v>7</v>
      </c>
      <c r="F4" s="6" t="s">
        <v>7</v>
      </c>
      <c r="G4" s="6"/>
      <c r="H4" s="1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>
      <c r="A5" s="6" t="s">
        <v>8</v>
      </c>
      <c r="B5" s="7">
        <v>1</v>
      </c>
      <c r="C5" s="7">
        <v>1500</v>
      </c>
      <c r="D5" s="7">
        <f t="shared" si="0"/>
        <v>1500</v>
      </c>
      <c r="E5" s="6" t="s">
        <v>9</v>
      </c>
      <c r="F5" s="6" t="s">
        <v>7</v>
      </c>
      <c r="G5" s="6"/>
      <c r="H5" s="1" t="s">
        <v>18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>
      <c r="A6" s="6" t="s">
        <v>11</v>
      </c>
      <c r="B6" s="7">
        <v>1</v>
      </c>
      <c r="C6" s="7">
        <v>3500</v>
      </c>
      <c r="D6" s="7">
        <f t="shared" si="0"/>
        <v>3500</v>
      </c>
      <c r="E6" s="6" t="s">
        <v>7</v>
      </c>
      <c r="F6" s="6" t="s">
        <v>12</v>
      </c>
      <c r="G6" s="6"/>
      <c r="H6" s="1" t="s">
        <v>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6" t="s">
        <v>13</v>
      </c>
      <c r="B7" s="7">
        <v>1</v>
      </c>
      <c r="C7" s="7">
        <v>1560</v>
      </c>
      <c r="D7" s="7">
        <f t="shared" si="0"/>
        <v>1560</v>
      </c>
      <c r="E7" s="6" t="s">
        <v>7</v>
      </c>
      <c r="F7" s="6" t="s">
        <v>31</v>
      </c>
      <c r="G7" s="6" t="s">
        <v>92</v>
      </c>
      <c r="H7" s="1" t="s">
        <v>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6" t="s">
        <v>14</v>
      </c>
      <c r="B8" s="7">
        <v>1</v>
      </c>
      <c r="C8" s="7">
        <v>1200</v>
      </c>
      <c r="D8" s="7">
        <f t="shared" si="0"/>
        <v>1200</v>
      </c>
      <c r="E8" s="6" t="s">
        <v>31</v>
      </c>
      <c r="F8" s="6" t="s">
        <v>12</v>
      </c>
      <c r="G8" s="6"/>
      <c r="H8" s="1" t="s">
        <v>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8.25">
      <c r="A9" s="6" t="s">
        <v>16</v>
      </c>
      <c r="B9" s="7">
        <v>30</v>
      </c>
      <c r="C9" s="7">
        <v>750</v>
      </c>
      <c r="D9" s="7">
        <f t="shared" si="0"/>
        <v>22500</v>
      </c>
      <c r="E9" s="6" t="s">
        <v>17</v>
      </c>
      <c r="F9" s="6" t="s">
        <v>18</v>
      </c>
      <c r="G9" s="6" t="s">
        <v>19</v>
      </c>
      <c r="H9" s="1" t="s">
        <v>81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5.5">
      <c r="A10" s="6" t="s">
        <v>20</v>
      </c>
      <c r="B10" s="7">
        <v>6</v>
      </c>
      <c r="C10" s="7">
        <v>650</v>
      </c>
      <c r="D10" s="7">
        <f t="shared" si="0"/>
        <v>3900</v>
      </c>
      <c r="E10" s="6" t="s">
        <v>7</v>
      </c>
      <c r="F10" s="6" t="s">
        <v>10</v>
      </c>
      <c r="G10" s="6"/>
      <c r="H10" s="2" t="s">
        <v>81</v>
      </c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>
      <c r="A11" s="6" t="s">
        <v>20</v>
      </c>
      <c r="B11" s="7">
        <v>1</v>
      </c>
      <c r="C11" s="7">
        <v>650</v>
      </c>
      <c r="D11" s="7">
        <f t="shared" si="0"/>
        <v>650</v>
      </c>
      <c r="E11" s="6" t="s">
        <v>7</v>
      </c>
      <c r="F11" s="6" t="s">
        <v>31</v>
      </c>
      <c r="G11" s="6"/>
      <c r="H11" s="2" t="s">
        <v>81</v>
      </c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>
      <c r="A12" s="6" t="s">
        <v>20</v>
      </c>
      <c r="B12" s="7">
        <v>1</v>
      </c>
      <c r="C12" s="7">
        <v>650</v>
      </c>
      <c r="D12" s="7">
        <f>B12*C12</f>
        <v>650</v>
      </c>
      <c r="E12" s="6" t="s">
        <v>7</v>
      </c>
      <c r="F12" s="6" t="s">
        <v>7</v>
      </c>
      <c r="G12" s="6"/>
      <c r="H12" s="2" t="s">
        <v>81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5.5">
      <c r="A13" s="6" t="s">
        <v>20</v>
      </c>
      <c r="B13" s="7">
        <v>1</v>
      </c>
      <c r="C13" s="7">
        <v>650</v>
      </c>
      <c r="D13" s="7">
        <f t="shared" si="0"/>
        <v>650</v>
      </c>
      <c r="E13" s="6" t="s">
        <v>7</v>
      </c>
      <c r="F13" s="6" t="s">
        <v>56</v>
      </c>
      <c r="G13" s="6"/>
      <c r="H13" s="2" t="s">
        <v>81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5.5">
      <c r="A14" s="6" t="s">
        <v>21</v>
      </c>
      <c r="B14" s="7">
        <v>9.5</v>
      </c>
      <c r="C14" s="7">
        <v>800</v>
      </c>
      <c r="D14" s="7">
        <f t="shared" si="0"/>
        <v>7600</v>
      </c>
      <c r="E14" s="6" t="s">
        <v>7</v>
      </c>
      <c r="F14" s="6" t="s">
        <v>7</v>
      </c>
      <c r="G14" s="6" t="s">
        <v>93</v>
      </c>
      <c r="H14" s="2" t="s">
        <v>81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5.5">
      <c r="A15" s="6" t="s">
        <v>94</v>
      </c>
      <c r="B15" s="7">
        <v>1</v>
      </c>
      <c r="C15" s="7">
        <v>0</v>
      </c>
      <c r="D15" s="7">
        <f t="shared" si="0"/>
        <v>0</v>
      </c>
      <c r="E15" s="6" t="s">
        <v>12</v>
      </c>
      <c r="F15" s="6" t="s">
        <v>12</v>
      </c>
      <c r="G15" s="19"/>
      <c r="H15" s="2" t="s">
        <v>12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5.5">
      <c r="A16" s="6" t="s">
        <v>22</v>
      </c>
      <c r="B16" s="7">
        <v>1</v>
      </c>
      <c r="C16" s="7">
        <v>620</v>
      </c>
      <c r="D16" s="7">
        <f t="shared" si="0"/>
        <v>620</v>
      </c>
      <c r="E16" s="6" t="s">
        <v>23</v>
      </c>
      <c r="F16" s="6" t="s">
        <v>7</v>
      </c>
      <c r="G16" s="2"/>
      <c r="H16" s="1" t="s">
        <v>29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>
      <c r="A17" s="6" t="s">
        <v>22</v>
      </c>
      <c r="B17" s="7">
        <v>1</v>
      </c>
      <c r="C17" s="7">
        <v>670</v>
      </c>
      <c r="D17" s="7">
        <f t="shared" si="0"/>
        <v>670</v>
      </c>
      <c r="E17" s="6" t="s">
        <v>24</v>
      </c>
      <c r="F17" s="6" t="s">
        <v>12</v>
      </c>
      <c r="G17" s="6"/>
      <c r="H17" s="1" t="s">
        <v>12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5.5">
      <c r="A18" s="6" t="s">
        <v>25</v>
      </c>
      <c r="B18" s="7">
        <v>1</v>
      </c>
      <c r="C18" s="7">
        <v>450</v>
      </c>
      <c r="D18" s="7">
        <f t="shared" si="0"/>
        <v>450</v>
      </c>
      <c r="E18" s="6" t="s">
        <v>26</v>
      </c>
      <c r="F18" s="6" t="s">
        <v>12</v>
      </c>
      <c r="G18" s="6"/>
      <c r="H18" s="1" t="s">
        <v>56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5.5">
      <c r="A19" s="6" t="s">
        <v>27</v>
      </c>
      <c r="B19" s="6">
        <v>1</v>
      </c>
      <c r="C19" s="7">
        <v>250</v>
      </c>
      <c r="D19" s="7">
        <f t="shared" si="0"/>
        <v>250</v>
      </c>
      <c r="E19" s="6"/>
      <c r="F19" s="6" t="s">
        <v>12</v>
      </c>
      <c r="G19" s="6" t="s">
        <v>101</v>
      </c>
      <c r="H19" s="2" t="s">
        <v>12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6" t="s">
        <v>88</v>
      </c>
      <c r="B20" s="7">
        <v>1</v>
      </c>
      <c r="C20" s="7">
        <v>270</v>
      </c>
      <c r="D20" s="7">
        <f t="shared" si="0"/>
        <v>270</v>
      </c>
      <c r="E20" s="6" t="s">
        <v>7</v>
      </c>
      <c r="F20" s="6" t="s">
        <v>12</v>
      </c>
      <c r="G20" s="6"/>
      <c r="H20" s="1" t="s">
        <v>12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8.25">
      <c r="A21" s="6" t="s">
        <v>28</v>
      </c>
      <c r="B21" s="7">
        <v>1</v>
      </c>
      <c r="C21" s="7">
        <v>100</v>
      </c>
      <c r="D21" s="7">
        <f t="shared" si="0"/>
        <v>100</v>
      </c>
      <c r="E21" s="6" t="s">
        <v>10</v>
      </c>
      <c r="F21" s="6" t="s">
        <v>10</v>
      </c>
      <c r="G21" s="6"/>
      <c r="H21" s="1" t="s">
        <v>29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6" t="s">
        <v>30</v>
      </c>
      <c r="B22" s="7">
        <v>1</v>
      </c>
      <c r="C22" s="7">
        <v>100</v>
      </c>
      <c r="D22" s="7">
        <f t="shared" si="0"/>
        <v>100</v>
      </c>
      <c r="E22" s="6" t="s">
        <v>31</v>
      </c>
      <c r="F22" s="6" t="s">
        <v>31</v>
      </c>
      <c r="G22" s="6"/>
      <c r="H22" s="1" t="s">
        <v>29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6" t="s">
        <v>32</v>
      </c>
      <c r="B23" s="7">
        <v>1</v>
      </c>
      <c r="C23" s="7">
        <v>60</v>
      </c>
      <c r="D23" s="7">
        <f t="shared" si="0"/>
        <v>60</v>
      </c>
      <c r="E23" s="6" t="s">
        <v>29</v>
      </c>
      <c r="F23" s="6" t="s">
        <v>29</v>
      </c>
      <c r="G23" s="6"/>
      <c r="H23" s="1" t="s">
        <v>29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6" t="s">
        <v>33</v>
      </c>
      <c r="B24" s="7">
        <v>1</v>
      </c>
      <c r="C24" s="7">
        <v>100</v>
      </c>
      <c r="D24" s="7">
        <f t="shared" si="0"/>
        <v>100</v>
      </c>
      <c r="E24" s="6"/>
      <c r="F24" s="6" t="s">
        <v>29</v>
      </c>
      <c r="G24" s="6"/>
      <c r="H24" s="1" t="s">
        <v>29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6" t="s">
        <v>34</v>
      </c>
      <c r="B25" s="7">
        <v>1</v>
      </c>
      <c r="C25" s="7">
        <v>90</v>
      </c>
      <c r="D25" s="7">
        <f t="shared" si="0"/>
        <v>90</v>
      </c>
      <c r="E25" s="6"/>
      <c r="F25" s="6" t="s">
        <v>29</v>
      </c>
      <c r="G25" s="6"/>
      <c r="H25" s="1" t="s">
        <v>29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6" t="s">
        <v>35</v>
      </c>
      <c r="B26" s="7">
        <v>1</v>
      </c>
      <c r="C26" s="7">
        <v>20</v>
      </c>
      <c r="D26" s="7">
        <f t="shared" si="0"/>
        <v>20</v>
      </c>
      <c r="E26" s="6"/>
      <c r="F26" s="6" t="s">
        <v>7</v>
      </c>
      <c r="G26" s="6"/>
      <c r="H26" s="1" t="s">
        <v>29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6" t="s">
        <v>36</v>
      </c>
      <c r="B27" s="7">
        <v>1</v>
      </c>
      <c r="C27" s="7">
        <v>200</v>
      </c>
      <c r="D27" s="7">
        <f t="shared" si="0"/>
        <v>200</v>
      </c>
      <c r="E27" s="6" t="s">
        <v>12</v>
      </c>
      <c r="F27" s="6" t="s">
        <v>12</v>
      </c>
      <c r="G27" s="6"/>
      <c r="H27" s="1" t="s">
        <v>29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6" t="s">
        <v>36</v>
      </c>
      <c r="B28" s="7">
        <v>1</v>
      </c>
      <c r="C28" s="7">
        <v>200</v>
      </c>
      <c r="D28" s="7">
        <f t="shared" si="0"/>
        <v>200</v>
      </c>
      <c r="E28" s="6" t="s">
        <v>7</v>
      </c>
      <c r="F28" s="6" t="s">
        <v>7</v>
      </c>
      <c r="G28" s="6"/>
      <c r="H28" s="1" t="s">
        <v>12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6" t="s">
        <v>37</v>
      </c>
      <c r="B29" s="7">
        <v>1</v>
      </c>
      <c r="C29" s="7">
        <v>20</v>
      </c>
      <c r="D29" s="7">
        <f t="shared" si="0"/>
        <v>20</v>
      </c>
      <c r="E29" s="6" t="s">
        <v>29</v>
      </c>
      <c r="F29" s="6" t="s">
        <v>29</v>
      </c>
      <c r="H29" s="1" t="s">
        <v>29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6" t="s">
        <v>38</v>
      </c>
      <c r="B30" s="7">
        <v>1</v>
      </c>
      <c r="C30" s="7">
        <v>40</v>
      </c>
      <c r="D30" s="7">
        <f t="shared" si="0"/>
        <v>40</v>
      </c>
      <c r="E30" s="6" t="s">
        <v>18</v>
      </c>
      <c r="F30" s="6" t="s">
        <v>18</v>
      </c>
      <c r="G30" s="6" t="s">
        <v>39</v>
      </c>
      <c r="H30" s="1" t="s">
        <v>54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4" t="s">
        <v>40</v>
      </c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5.5">
      <c r="A32" s="6" t="s">
        <v>41</v>
      </c>
      <c r="B32" s="7">
        <v>1</v>
      </c>
      <c r="C32" s="7">
        <v>800</v>
      </c>
      <c r="D32" s="7">
        <f t="shared" si="0"/>
        <v>800</v>
      </c>
      <c r="E32" s="6" t="s">
        <v>42</v>
      </c>
      <c r="F32" s="6" t="s">
        <v>7</v>
      </c>
      <c r="G32" s="6"/>
      <c r="H32" s="1" t="s">
        <v>45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8.25">
      <c r="A33" s="6" t="s">
        <v>43</v>
      </c>
      <c r="B33" s="7">
        <v>1</v>
      </c>
      <c r="C33" s="7">
        <v>300</v>
      </c>
      <c r="D33" s="7">
        <f t="shared" si="0"/>
        <v>300</v>
      </c>
      <c r="E33" s="6" t="s">
        <v>44</v>
      </c>
      <c r="F33" s="6" t="s">
        <v>31</v>
      </c>
      <c r="G33" s="6"/>
      <c r="H33" s="1" t="s">
        <v>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6" t="s">
        <v>43</v>
      </c>
      <c r="B34" s="7">
        <v>1</v>
      </c>
      <c r="C34" s="7">
        <v>350</v>
      </c>
      <c r="D34" s="7">
        <v>350</v>
      </c>
      <c r="E34" s="6" t="s">
        <v>15</v>
      </c>
      <c r="F34" s="6" t="s">
        <v>12</v>
      </c>
      <c r="G34" s="6"/>
      <c r="H34" s="2" t="s">
        <v>31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6" t="s">
        <v>43</v>
      </c>
      <c r="B35" s="8">
        <v>1</v>
      </c>
      <c r="C35" s="7">
        <v>800</v>
      </c>
      <c r="D35" s="7">
        <f t="shared" si="0"/>
        <v>800</v>
      </c>
      <c r="E35" s="6" t="s">
        <v>45</v>
      </c>
      <c r="F35" s="6" t="s">
        <v>31</v>
      </c>
      <c r="G35" s="6"/>
      <c r="H35" s="17" t="s">
        <v>12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6" t="s">
        <v>46</v>
      </c>
      <c r="B36" s="8">
        <v>4</v>
      </c>
      <c r="C36" s="7">
        <v>90</v>
      </c>
      <c r="D36" s="7">
        <f aca="true" t="shared" si="1" ref="D36:D66">B36*C36</f>
        <v>360</v>
      </c>
      <c r="E36" s="6" t="s">
        <v>7</v>
      </c>
      <c r="F36" s="6" t="s">
        <v>7</v>
      </c>
      <c r="G36" s="6"/>
      <c r="H36" s="2" t="s">
        <v>31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6" t="s">
        <v>46</v>
      </c>
      <c r="B37" s="7">
        <v>6</v>
      </c>
      <c r="C37" s="7">
        <v>90</v>
      </c>
      <c r="D37" s="7">
        <f t="shared" si="1"/>
        <v>540</v>
      </c>
      <c r="E37" s="6" t="s">
        <v>18</v>
      </c>
      <c r="F37" s="6" t="s">
        <v>18</v>
      </c>
      <c r="G37" s="6"/>
      <c r="H37" s="1" t="s">
        <v>31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6" t="s">
        <v>47</v>
      </c>
      <c r="B38" s="7">
        <v>1</v>
      </c>
      <c r="C38" s="7">
        <v>2000</v>
      </c>
      <c r="D38" s="7">
        <f t="shared" si="1"/>
        <v>2000</v>
      </c>
      <c r="E38" s="6" t="s">
        <v>45</v>
      </c>
      <c r="F38" s="6" t="s">
        <v>56</v>
      </c>
      <c r="G38" s="6"/>
      <c r="H38" s="1" t="s">
        <v>56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6" t="s">
        <v>48</v>
      </c>
      <c r="B39" s="7">
        <v>1</v>
      </c>
      <c r="C39" s="7">
        <v>500</v>
      </c>
      <c r="D39" s="7">
        <f t="shared" si="1"/>
        <v>500</v>
      </c>
      <c r="E39" s="6" t="s">
        <v>31</v>
      </c>
      <c r="F39" s="6" t="s">
        <v>31</v>
      </c>
      <c r="G39" s="6"/>
      <c r="H39" s="2" t="s">
        <v>12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6" t="s">
        <v>48</v>
      </c>
      <c r="B40" s="7">
        <v>1</v>
      </c>
      <c r="C40" s="7">
        <v>550</v>
      </c>
      <c r="D40" s="7">
        <f t="shared" si="1"/>
        <v>550</v>
      </c>
      <c r="E40" s="6" t="s">
        <v>12</v>
      </c>
      <c r="F40" s="6" t="s">
        <v>12</v>
      </c>
      <c r="G40" s="6"/>
      <c r="H40" s="1" t="s">
        <v>45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6" t="s">
        <v>49</v>
      </c>
      <c r="B41" s="6">
        <v>1</v>
      </c>
      <c r="C41" s="6">
        <v>0</v>
      </c>
      <c r="D41" s="7">
        <f t="shared" si="1"/>
        <v>0</v>
      </c>
      <c r="E41" s="6" t="s">
        <v>31</v>
      </c>
      <c r="F41" s="6" t="s">
        <v>31</v>
      </c>
      <c r="G41" s="6"/>
      <c r="H41" s="2" t="s">
        <v>31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5.5">
      <c r="A42" s="6" t="s">
        <v>50</v>
      </c>
      <c r="B42" s="7">
        <v>1</v>
      </c>
      <c r="C42" s="7">
        <v>50</v>
      </c>
      <c r="D42" s="7">
        <f t="shared" si="1"/>
        <v>50</v>
      </c>
      <c r="E42" s="6" t="s">
        <v>51</v>
      </c>
      <c r="F42" s="6" t="s">
        <v>29</v>
      </c>
      <c r="G42" s="6"/>
      <c r="H42" s="1" t="s">
        <v>29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4" t="s">
        <v>52</v>
      </c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6" t="s">
        <v>53</v>
      </c>
      <c r="B44" s="7">
        <v>1</v>
      </c>
      <c r="C44" s="7">
        <v>1700</v>
      </c>
      <c r="D44" s="7">
        <f t="shared" si="1"/>
        <v>1700</v>
      </c>
      <c r="E44" s="6"/>
      <c r="F44" s="6" t="s">
        <v>54</v>
      </c>
      <c r="G44" s="6"/>
      <c r="H44" s="1" t="s">
        <v>54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5.5">
      <c r="A45" s="6" t="s">
        <v>114</v>
      </c>
      <c r="B45" s="7">
        <v>1</v>
      </c>
      <c r="C45" s="7">
        <v>1000</v>
      </c>
      <c r="D45" s="7">
        <f t="shared" si="1"/>
        <v>1000</v>
      </c>
      <c r="E45" s="6"/>
      <c r="F45" s="6" t="s">
        <v>54</v>
      </c>
      <c r="G45" s="6"/>
      <c r="H45" s="1" t="s">
        <v>54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5.5">
      <c r="A46" s="6" t="s">
        <v>55</v>
      </c>
      <c r="B46" s="7">
        <v>1</v>
      </c>
      <c r="C46" s="7">
        <v>2500</v>
      </c>
      <c r="D46" s="7">
        <f t="shared" si="1"/>
        <v>2500</v>
      </c>
      <c r="E46" s="6"/>
      <c r="F46" s="6" t="s">
        <v>56</v>
      </c>
      <c r="G46" s="6" t="s">
        <v>95</v>
      </c>
      <c r="H46" s="1" t="s">
        <v>56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6" t="s">
        <v>57</v>
      </c>
      <c r="B47" s="7">
        <v>1</v>
      </c>
      <c r="C47" s="7">
        <v>1000</v>
      </c>
      <c r="D47" s="7">
        <f t="shared" si="1"/>
        <v>1000</v>
      </c>
      <c r="E47" s="6" t="s">
        <v>7</v>
      </c>
      <c r="F47" s="6" t="s">
        <v>7</v>
      </c>
      <c r="G47" s="6"/>
      <c r="H47" s="1" t="s">
        <v>81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6" t="s">
        <v>58</v>
      </c>
      <c r="B48" s="7">
        <v>1</v>
      </c>
      <c r="C48" s="7">
        <v>50</v>
      </c>
      <c r="D48" s="7">
        <f t="shared" si="1"/>
        <v>50</v>
      </c>
      <c r="E48" s="6" t="s">
        <v>7</v>
      </c>
      <c r="F48" s="6" t="s">
        <v>7</v>
      </c>
      <c r="G48" s="6"/>
      <c r="H48" s="2" t="s">
        <v>7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6" t="s">
        <v>58</v>
      </c>
      <c r="B49" s="7">
        <v>1</v>
      </c>
      <c r="C49" s="7">
        <v>50</v>
      </c>
      <c r="D49" s="7">
        <f t="shared" si="1"/>
        <v>50</v>
      </c>
      <c r="E49" s="6" t="s">
        <v>56</v>
      </c>
      <c r="F49" s="6" t="s">
        <v>56</v>
      </c>
      <c r="G49" s="6"/>
      <c r="H49" s="2" t="s">
        <v>56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6" t="s">
        <v>58</v>
      </c>
      <c r="B50" s="7">
        <v>1</v>
      </c>
      <c r="C50" s="7">
        <v>50</v>
      </c>
      <c r="D50" s="7">
        <f t="shared" si="1"/>
        <v>50</v>
      </c>
      <c r="E50" s="6" t="s">
        <v>29</v>
      </c>
      <c r="F50" s="6" t="s">
        <v>29</v>
      </c>
      <c r="G50" s="6"/>
      <c r="H50" s="1" t="s">
        <v>29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5.5">
      <c r="A51" s="6" t="s">
        <v>59</v>
      </c>
      <c r="B51" s="7">
        <v>1</v>
      </c>
      <c r="C51" s="7">
        <v>500</v>
      </c>
      <c r="D51" s="7">
        <f t="shared" si="1"/>
        <v>500</v>
      </c>
      <c r="E51" s="6" t="s">
        <v>7</v>
      </c>
      <c r="F51" s="6" t="s">
        <v>7</v>
      </c>
      <c r="G51" s="6"/>
      <c r="H51" s="1" t="s">
        <v>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6" t="s">
        <v>60</v>
      </c>
      <c r="B52" s="7">
        <v>1</v>
      </c>
      <c r="C52" s="7">
        <v>90</v>
      </c>
      <c r="D52" s="7">
        <f t="shared" si="1"/>
        <v>90</v>
      </c>
      <c r="E52" s="6" t="s">
        <v>29</v>
      </c>
      <c r="F52" s="6" t="s">
        <v>29</v>
      </c>
      <c r="G52" s="6"/>
      <c r="H52" s="1" t="s">
        <v>29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6" t="s">
        <v>96</v>
      </c>
      <c r="B53" s="7">
        <v>1</v>
      </c>
      <c r="C53" s="7">
        <v>0</v>
      </c>
      <c r="D53" s="7">
        <f t="shared" si="1"/>
        <v>0</v>
      </c>
      <c r="E53" s="6" t="s">
        <v>7</v>
      </c>
      <c r="F53" s="6" t="s">
        <v>7</v>
      </c>
      <c r="G53" s="6"/>
      <c r="H53" s="1" t="s">
        <v>12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6" t="s">
        <v>60</v>
      </c>
      <c r="B54" s="7">
        <v>1</v>
      </c>
      <c r="C54" s="7">
        <v>90</v>
      </c>
      <c r="D54" s="7">
        <f t="shared" si="1"/>
        <v>90</v>
      </c>
      <c r="E54" s="6" t="s">
        <v>12</v>
      </c>
      <c r="F54" s="6" t="s">
        <v>12</v>
      </c>
      <c r="G54" s="6"/>
      <c r="H54" s="2" t="s">
        <v>12</v>
      </c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5.5">
      <c r="A55" s="6" t="s">
        <v>61</v>
      </c>
      <c r="B55" s="7">
        <v>1</v>
      </c>
      <c r="C55" s="7">
        <v>500</v>
      </c>
      <c r="D55" s="7">
        <f t="shared" si="1"/>
        <v>500</v>
      </c>
      <c r="E55" s="6" t="s">
        <v>15</v>
      </c>
      <c r="F55" s="6" t="s">
        <v>7</v>
      </c>
      <c r="G55" s="6"/>
      <c r="H55" s="1" t="s">
        <v>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5.5">
      <c r="A56" s="6" t="s">
        <v>99</v>
      </c>
      <c r="B56" s="7">
        <v>1</v>
      </c>
      <c r="C56" s="7">
        <v>200</v>
      </c>
      <c r="D56" s="7">
        <f t="shared" si="1"/>
        <v>200</v>
      </c>
      <c r="E56" s="6" t="s">
        <v>18</v>
      </c>
      <c r="F56" s="6" t="s">
        <v>18</v>
      </c>
      <c r="G56" s="6"/>
      <c r="H56" s="1" t="s">
        <v>18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5.5">
      <c r="A57" s="6" t="s">
        <v>99</v>
      </c>
      <c r="B57" s="7">
        <v>1</v>
      </c>
      <c r="C57" s="7">
        <v>200</v>
      </c>
      <c r="D57" s="7">
        <f t="shared" si="1"/>
        <v>200</v>
      </c>
      <c r="E57" s="6" t="s">
        <v>7</v>
      </c>
      <c r="F57" s="6" t="s">
        <v>7</v>
      </c>
      <c r="G57" s="6"/>
      <c r="H57" s="1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6" t="s">
        <v>97</v>
      </c>
      <c r="B58" s="20">
        <v>4</v>
      </c>
      <c r="C58" s="7">
        <v>0</v>
      </c>
      <c r="D58" s="7">
        <f t="shared" si="1"/>
        <v>0</v>
      </c>
      <c r="E58" s="6" t="s">
        <v>12</v>
      </c>
      <c r="F58" s="6" t="s">
        <v>12</v>
      </c>
      <c r="G58" s="6" t="s">
        <v>98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6" t="s">
        <v>108</v>
      </c>
      <c r="B59" s="20">
        <v>1</v>
      </c>
      <c r="C59" s="7">
        <v>150</v>
      </c>
      <c r="D59" s="7">
        <f t="shared" si="1"/>
        <v>150</v>
      </c>
      <c r="E59" s="6" t="s">
        <v>7</v>
      </c>
      <c r="F59" s="6" t="s">
        <v>7</v>
      </c>
      <c r="G59" s="6"/>
      <c r="H59" s="2" t="s">
        <v>29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6" t="s">
        <v>62</v>
      </c>
      <c r="B60" s="6">
        <v>0</v>
      </c>
      <c r="C60" s="6">
        <v>0</v>
      </c>
      <c r="D60" s="7">
        <f t="shared" si="1"/>
        <v>0</v>
      </c>
      <c r="E60" s="6" t="s">
        <v>12</v>
      </c>
      <c r="F60" s="6" t="s">
        <v>12</v>
      </c>
      <c r="G60" s="6"/>
      <c r="H60" s="2" t="s">
        <v>29</v>
      </c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6" t="s">
        <v>63</v>
      </c>
      <c r="B61" s="7">
        <v>2</v>
      </c>
      <c r="C61" s="7">
        <v>140</v>
      </c>
      <c r="D61" s="7">
        <f t="shared" si="1"/>
        <v>280</v>
      </c>
      <c r="E61" s="6" t="s">
        <v>7</v>
      </c>
      <c r="F61" s="6" t="s">
        <v>7</v>
      </c>
      <c r="G61" s="6"/>
      <c r="H61" s="2" t="s">
        <v>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6" t="s">
        <v>71</v>
      </c>
      <c r="B62" s="6">
        <v>1</v>
      </c>
      <c r="C62" s="6">
        <v>0</v>
      </c>
      <c r="D62" s="7">
        <f>B62*C62</f>
        <v>0</v>
      </c>
      <c r="E62" s="6" t="s">
        <v>31</v>
      </c>
      <c r="F62" s="6" t="s">
        <v>31</v>
      </c>
      <c r="G62" s="6"/>
      <c r="H62" s="2" t="s">
        <v>31</v>
      </c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6" t="s">
        <v>64</v>
      </c>
      <c r="B63" s="7">
        <v>1</v>
      </c>
      <c r="C63" s="7">
        <v>160</v>
      </c>
      <c r="D63" s="7">
        <f t="shared" si="1"/>
        <v>160</v>
      </c>
      <c r="E63" s="6" t="s">
        <v>7</v>
      </c>
      <c r="F63" s="6" t="s">
        <v>54</v>
      </c>
      <c r="G63" s="6"/>
      <c r="H63" s="1" t="s">
        <v>10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5.5">
      <c r="A64" s="4" t="s">
        <v>65</v>
      </c>
      <c r="B64" s="5"/>
      <c r="C64" s="5"/>
      <c r="D64" s="5"/>
      <c r="E64" s="5"/>
      <c r="F64" s="5"/>
      <c r="G64" s="5" t="s">
        <v>66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5.5">
      <c r="A65" s="6" t="s">
        <v>100</v>
      </c>
      <c r="B65" s="7">
        <v>1</v>
      </c>
      <c r="C65" s="7">
        <v>500</v>
      </c>
      <c r="D65" s="7">
        <f t="shared" si="1"/>
        <v>500</v>
      </c>
      <c r="E65" s="6"/>
      <c r="F65" s="6" t="s">
        <v>10</v>
      </c>
      <c r="G65" s="6"/>
      <c r="H65" s="1" t="s">
        <v>10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6" t="s">
        <v>67</v>
      </c>
      <c r="B66" s="7">
        <v>1</v>
      </c>
      <c r="C66" s="7">
        <v>500</v>
      </c>
      <c r="D66" s="7">
        <f t="shared" si="1"/>
        <v>500</v>
      </c>
      <c r="E66" s="6" t="s">
        <v>7</v>
      </c>
      <c r="F66" s="6" t="s">
        <v>7</v>
      </c>
      <c r="H66" s="1" t="s">
        <v>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5.5">
      <c r="A67" s="4" t="s">
        <v>68</v>
      </c>
      <c r="B67" s="5"/>
      <c r="C67" s="5"/>
      <c r="D67" s="5"/>
      <c r="E67" s="5"/>
      <c r="F67" s="5"/>
      <c r="G67" s="5" t="s">
        <v>66</v>
      </c>
      <c r="H67" s="2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14.75">
      <c r="A68" s="6" t="s">
        <v>69</v>
      </c>
      <c r="B68" s="7">
        <v>1</v>
      </c>
      <c r="C68" s="7">
        <v>0</v>
      </c>
      <c r="D68" s="7">
        <f>B68*C68</f>
        <v>0</v>
      </c>
      <c r="E68" s="6"/>
      <c r="F68" s="6" t="s">
        <v>56</v>
      </c>
      <c r="G68" s="6" t="s">
        <v>70</v>
      </c>
      <c r="H68" s="2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5.5">
      <c r="A69" s="6" t="s">
        <v>72</v>
      </c>
      <c r="B69" s="7">
        <v>1</v>
      </c>
      <c r="C69" s="7">
        <v>0</v>
      </c>
      <c r="D69" s="7">
        <f>B69*C69</f>
        <v>0</v>
      </c>
      <c r="E69" s="6" t="s">
        <v>56</v>
      </c>
      <c r="F69" s="6" t="s">
        <v>56</v>
      </c>
      <c r="G69" s="6"/>
      <c r="H69" s="2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>
      <c r="A70" s="4" t="s">
        <v>104</v>
      </c>
      <c r="B70" s="5"/>
      <c r="C70" s="5"/>
      <c r="D70" s="5"/>
      <c r="E70" s="5"/>
      <c r="F70" s="5"/>
      <c r="G70" s="5"/>
      <c r="H70" s="2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6" t="s">
        <v>111</v>
      </c>
      <c r="B71" s="7">
        <v>1</v>
      </c>
      <c r="C71" s="7">
        <v>1800</v>
      </c>
      <c r="D71" s="7">
        <v>1800</v>
      </c>
      <c r="E71" s="6" t="s">
        <v>15</v>
      </c>
      <c r="F71" s="6" t="s">
        <v>12</v>
      </c>
      <c r="G71" s="6"/>
      <c r="H71" s="2" t="s">
        <v>12</v>
      </c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6" t="s">
        <v>112</v>
      </c>
      <c r="B72" s="7">
        <v>1</v>
      </c>
      <c r="C72" s="7">
        <v>1800</v>
      </c>
      <c r="D72" s="7">
        <v>1800</v>
      </c>
      <c r="E72" s="6" t="s">
        <v>15</v>
      </c>
      <c r="F72" s="6" t="s">
        <v>12</v>
      </c>
      <c r="G72" s="6"/>
      <c r="H72" t="s">
        <v>45</v>
      </c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6" t="s">
        <v>110</v>
      </c>
      <c r="B73" s="7">
        <v>1</v>
      </c>
      <c r="C73" s="7">
        <v>1800</v>
      </c>
      <c r="D73" s="7">
        <v>1800</v>
      </c>
      <c r="E73" s="6" t="s">
        <v>7</v>
      </c>
      <c r="F73" s="6" t="s">
        <v>7</v>
      </c>
      <c r="G73" s="6"/>
      <c r="H73" s="2" t="s">
        <v>7</v>
      </c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6" t="s">
        <v>109</v>
      </c>
      <c r="B74" s="7">
        <v>1</v>
      </c>
      <c r="C74" s="7">
        <v>1800</v>
      </c>
      <c r="D74" s="7">
        <v>1800</v>
      </c>
      <c r="E74" s="6" t="s">
        <v>7</v>
      </c>
      <c r="F74" s="6" t="s">
        <v>7</v>
      </c>
      <c r="G74" s="6"/>
      <c r="H74" s="2" t="s">
        <v>54</v>
      </c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6" t="s">
        <v>105</v>
      </c>
      <c r="B75" s="7">
        <v>1</v>
      </c>
      <c r="C75" s="7">
        <v>1800</v>
      </c>
      <c r="D75" s="7">
        <v>1800</v>
      </c>
      <c r="E75" s="6" t="s">
        <v>18</v>
      </c>
      <c r="F75" s="6" t="s">
        <v>18</v>
      </c>
      <c r="G75" s="6"/>
      <c r="H75" s="2" t="s">
        <v>10</v>
      </c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6" t="s">
        <v>113</v>
      </c>
      <c r="B76" s="7">
        <v>1</v>
      </c>
      <c r="C76" s="7">
        <v>1800</v>
      </c>
      <c r="D76" s="7">
        <v>1800</v>
      </c>
      <c r="E76" s="6" t="s">
        <v>31</v>
      </c>
      <c r="F76" s="6" t="s">
        <v>31</v>
      </c>
      <c r="G76" s="6"/>
      <c r="H76" s="2" t="s">
        <v>31</v>
      </c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6" t="s">
        <v>106</v>
      </c>
      <c r="B77" s="7">
        <v>1</v>
      </c>
      <c r="C77" s="7">
        <v>1800</v>
      </c>
      <c r="D77" s="7">
        <v>1800</v>
      </c>
      <c r="E77" s="6" t="s">
        <v>18</v>
      </c>
      <c r="F77" s="6" t="s">
        <v>18</v>
      </c>
      <c r="G77" s="6"/>
      <c r="H77" s="2" t="s">
        <v>29</v>
      </c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9" t="s">
        <v>73</v>
      </c>
      <c r="B78" s="9"/>
      <c r="C78" s="10">
        <f>SUMPRODUCT(C4:C77,B4:B77)</f>
        <v>82770</v>
      </c>
      <c r="D78" s="10">
        <f>SUM(D4:D77)</f>
        <v>82770</v>
      </c>
      <c r="E78" s="9"/>
      <c r="F78" s="5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8" t="s">
        <v>74</v>
      </c>
      <c r="B80" s="1"/>
      <c r="C80" s="12">
        <v>9</v>
      </c>
      <c r="D80" s="12"/>
      <c r="E80" s="11"/>
      <c r="F80" s="1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8">
        <v>1000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90.75" customHeight="1">
      <c r="A86" s="30"/>
      <c r="B86" s="29"/>
      <c r="C86" s="29"/>
      <c r="D86" s="29"/>
      <c r="E86" s="29"/>
      <c r="F86" s="29"/>
      <c r="G86" s="2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</sheetData>
  <autoFilter ref="A2:H78"/>
  <mergeCells count="1">
    <mergeCell ref="A86:G86"/>
  </mergeCells>
  <printOptions/>
  <pageMargins left="0.28" right="0.1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</cp:lastModifiedBy>
  <cp:lastPrinted>2009-03-10T06:26:01Z</cp:lastPrinted>
  <dcterms:created xsi:type="dcterms:W3CDTF">1996-10-08T23:32:33Z</dcterms:created>
  <dcterms:modified xsi:type="dcterms:W3CDTF">2010-01-04T13:48:59Z</dcterms:modified>
  <cp:category/>
  <cp:version/>
  <cp:contentType/>
  <cp:contentStatus/>
</cp:coreProperties>
</file>