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65521" windowWidth="9615" windowHeight="12750" activeTab="2"/>
  </bookViews>
  <sheets>
    <sheet name="Меню подробное" sheetId="1" r:id="rId1"/>
    <sheet name="Сводная таблица" sheetId="2" r:id="rId2"/>
    <sheet name="Кто что берет" sheetId="3" r:id="rId3"/>
  </sheets>
  <definedNames>
    <definedName name="_xlnm._FilterDatabase" localSheetId="2" hidden="1">'Кто что берет'!$A$1:$I$1</definedName>
    <definedName name="_xlnm.Print_Area" localSheetId="2">'Кто что берет'!$A$1:$J$49</definedName>
    <definedName name="_xlnm.Print_Area" localSheetId="0">'Меню подробное'!$A$1:$J$427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<sst xmlns="http://schemas.openxmlformats.org/spreadsheetml/2006/main" count="1135" uniqueCount="188">
  <si>
    <t>Продукты</t>
  </si>
  <si>
    <t>З</t>
  </si>
  <si>
    <t>А</t>
  </si>
  <si>
    <t>В</t>
  </si>
  <si>
    <t>Т</t>
  </si>
  <si>
    <t>Р</t>
  </si>
  <si>
    <t>К</t>
  </si>
  <si>
    <t>О</t>
  </si>
  <si>
    <t>Б</t>
  </si>
  <si>
    <t>Е</t>
  </si>
  <si>
    <t>Д</t>
  </si>
  <si>
    <t>У</t>
  </si>
  <si>
    <t>Ж</t>
  </si>
  <si>
    <t>И</t>
  </si>
  <si>
    <t>Н</t>
  </si>
  <si>
    <t>Другие продукты:</t>
  </si>
  <si>
    <t>примечания</t>
  </si>
  <si>
    <t>Всего</t>
  </si>
  <si>
    <t>детский коэффициент на каши, мясо, …</t>
  </si>
  <si>
    <t>детский коэффициент на сухофрукты, грызло, …</t>
  </si>
  <si>
    <t>к</t>
  </si>
  <si>
    <t>г</t>
  </si>
  <si>
    <t>сухофрукты, орехи</t>
  </si>
  <si>
    <t>Всего продуктов</t>
  </si>
  <si>
    <t>На 1 день</t>
  </si>
  <si>
    <t>Кто берет</t>
  </si>
  <si>
    <t>1/2 шт</t>
  </si>
  <si>
    <t>картошка в суп</t>
  </si>
  <si>
    <t>др</t>
  </si>
  <si>
    <t>(пусто)</t>
  </si>
  <si>
    <t>Общий итог</t>
  </si>
  <si>
    <t>Дата</t>
  </si>
  <si>
    <t>г Итог</t>
  </si>
  <si>
    <t>к Итог</t>
  </si>
  <si>
    <t>(пусто) Итог</t>
  </si>
  <si>
    <t>Сколько</t>
  </si>
  <si>
    <t>каждый</t>
  </si>
  <si>
    <t>сало</t>
  </si>
  <si>
    <t>гречка</t>
  </si>
  <si>
    <t>тушенка</t>
  </si>
  <si>
    <t>хлеб черный</t>
  </si>
  <si>
    <t>каша/грызло</t>
  </si>
  <si>
    <t>на 1 взр.</t>
  </si>
  <si>
    <t>на 1 дите</t>
  </si>
  <si>
    <t>П</t>
  </si>
  <si>
    <t>консервы овощные</t>
  </si>
  <si>
    <t>3 банки</t>
  </si>
  <si>
    <t>морковь</t>
  </si>
  <si>
    <t>лук</t>
  </si>
  <si>
    <t>сыр</t>
  </si>
  <si>
    <t>рис</t>
  </si>
  <si>
    <t>чеснок</t>
  </si>
  <si>
    <t>манка</t>
  </si>
  <si>
    <t>сгущенка</t>
  </si>
  <si>
    <t>хлеб белый</t>
  </si>
  <si>
    <t>сыр завтрак</t>
  </si>
  <si>
    <t>сушки</t>
  </si>
  <si>
    <t>тушенка суп</t>
  </si>
  <si>
    <t>вермишель в суп</t>
  </si>
  <si>
    <t>макароны</t>
  </si>
  <si>
    <t>майонез</t>
  </si>
  <si>
    <t xml:space="preserve">чай </t>
  </si>
  <si>
    <t>сахар</t>
  </si>
  <si>
    <t>приправы</t>
  </si>
  <si>
    <t>соль</t>
  </si>
  <si>
    <t>кофе</t>
  </si>
  <si>
    <t>кетчуп</t>
  </si>
  <si>
    <t>2 пачки</t>
  </si>
  <si>
    <t>яблоки</t>
  </si>
  <si>
    <t>1 день 6 авг</t>
  </si>
  <si>
    <t>2 день 7 авг</t>
  </si>
  <si>
    <t>3 день 8 авг</t>
  </si>
  <si>
    <t>4 день 9 авг</t>
  </si>
  <si>
    <t>5 день 10 авг</t>
  </si>
  <si>
    <t>6 день 11 авг</t>
  </si>
  <si>
    <t>7 день 12 авг</t>
  </si>
  <si>
    <t>8 день 13 авг</t>
  </si>
  <si>
    <t>9 день 14 авг</t>
  </si>
  <si>
    <t>10 день 15 авг</t>
  </si>
  <si>
    <t>11 день 16 авг</t>
  </si>
  <si>
    <t>12 день 17 авг</t>
  </si>
  <si>
    <t>взрослых/детей</t>
  </si>
  <si>
    <t>конфеты</t>
  </si>
  <si>
    <t>тоже с запасом - к рыбе и грибам</t>
  </si>
  <si>
    <t>овощи сухие (пом., перец, ...)</t>
  </si>
  <si>
    <t>на первые 3 дня хлеб</t>
  </si>
  <si>
    <t>супчики в пакетиках</t>
  </si>
  <si>
    <t>скорее на перекусы на кате, если обед/ужин затягивается</t>
  </si>
  <si>
    <t>запас лука на грибы-рыбу - в обеде</t>
  </si>
  <si>
    <t>Сумма по полю Всего</t>
  </si>
  <si>
    <t>пшенка (хлопья)</t>
  </si>
  <si>
    <t>на первые 2 завтрака</t>
  </si>
  <si>
    <t>изюм/курага в кашу</t>
  </si>
  <si>
    <t>берем? Какое?</t>
  </si>
  <si>
    <t>в уху и для разных вариантов супов</t>
  </si>
  <si>
    <t>берем??? Тогда остальное в суп можно уменьшить слегка. Пока нигде не посчитаны</t>
  </si>
  <si>
    <t>колбаса/бастурма</t>
  </si>
  <si>
    <t>овсянка (хлопья)</t>
  </si>
  <si>
    <t>сухари белые/галеты</t>
  </si>
  <si>
    <t>Типовой день</t>
  </si>
  <si>
    <t>карпюр</t>
  </si>
  <si>
    <t>гречка (хлопья)</t>
  </si>
  <si>
    <t>плюшки утро</t>
  </si>
  <si>
    <t>плюшки день</t>
  </si>
  <si>
    <t>плюшки вечер</t>
  </si>
  <si>
    <t>сухари черные/хлебцы</t>
  </si>
  <si>
    <t>пошли сухари</t>
  </si>
  <si>
    <t>Если сухари - по 1 на нос, т.е. 13 штук</t>
  </si>
  <si>
    <t>рис завтрак</t>
  </si>
  <si>
    <t>хлопья или круглый?</t>
  </si>
  <si>
    <t>какао Несквик</t>
  </si>
  <si>
    <t>2-3 пачки</t>
  </si>
  <si>
    <t>свекла в суп</t>
  </si>
  <si>
    <t>пару раз борщик сварить</t>
  </si>
  <si>
    <t>морковки с запасом - что не уйдет в суп и уху, будет грызлом</t>
  </si>
  <si>
    <t>индивидуально для Варюна если надо</t>
  </si>
  <si>
    <t>масло подсолнечное</t>
  </si>
  <si>
    <t>сосиски?</t>
  </si>
  <si>
    <t>На раз</t>
  </si>
  <si>
    <t>Сколько раз</t>
  </si>
  <si>
    <t>Кукуруза/горошек/фасоль/кабачковая икра/маслины и проч.
Всего банок 6. Дополнение к обеду или ужину</t>
  </si>
  <si>
    <t>детские питалки</t>
  </si>
  <si>
    <t>индивидуально Варюну</t>
  </si>
  <si>
    <t>Сколько по факту</t>
  </si>
  <si>
    <t>Примечание</t>
  </si>
  <si>
    <t>3 литра???</t>
  </si>
  <si>
    <t>Сколько??? На жарку рыбы, на блины?</t>
  </si>
  <si>
    <t>мука (блинная)?</t>
  </si>
  <si>
    <t>что-то я сомневаюсь, что они доедут по такой погоде</t>
  </si>
  <si>
    <t>11 пачек? Топить? 1.7 кг топленого?</t>
  </si>
  <si>
    <t>всего 14.5 кг плюшек</t>
  </si>
  <si>
    <t>есть</t>
  </si>
  <si>
    <t>1 банка (не мало??? Добавки в суп будут?)</t>
  </si>
  <si>
    <t>+</t>
  </si>
  <si>
    <t>мы 20 б., МЮ - 25 б.</t>
  </si>
  <si>
    <t>с семьи по 3.5кг плюшек на все времена суток</t>
  </si>
  <si>
    <t>Костя, МЮ - на 5 раз каждый,
мы, Аленка - на 4 раза каждый</t>
  </si>
  <si>
    <t>Аленка - 1500 бастурмы (на 5р), мы - 2100г колбасы (7р)</t>
  </si>
  <si>
    <t>масло сливочное (топленое)</t>
  </si>
  <si>
    <t>2 кг колбасы (Назаровы)</t>
  </si>
  <si>
    <t>Еще надо</t>
  </si>
  <si>
    <t>1500 бастурмы</t>
  </si>
  <si>
    <t>1б+0.5пачки в день. Всего 11б.и 6п.</t>
  </si>
  <si>
    <t>есть 3б + 6п. (назаровы)</t>
  </si>
  <si>
    <t>всего 6.7 кг разного сыра</t>
  </si>
  <si>
    <t>Карманное питание: разное. По вкусу</t>
  </si>
  <si>
    <t>КП в личку</t>
  </si>
  <si>
    <t>Мы берем примерно 2 кг разного (назаровы)</t>
  </si>
  <si>
    <t>хлебцы на 3 раза и сделаем сухарей на 2 раза</t>
  </si>
  <si>
    <t>Назаровы</t>
  </si>
  <si>
    <t>все есть, на всех (Назаровы)</t>
  </si>
  <si>
    <t>Если не решим на них забить, то есть</t>
  </si>
  <si>
    <t>Дополнение к обеду или ужину, через день. Баловство, можно обойтись.</t>
  </si>
  <si>
    <t>Хотим??</t>
  </si>
  <si>
    <t>8 банок</t>
  </si>
  <si>
    <t>Назаровы - 3б+11пачек, МЮ - 8 банок</t>
  </si>
  <si>
    <t>500гр черного</t>
  </si>
  <si>
    <t>900 гр, можно разного</t>
  </si>
  <si>
    <t>на первое время грызть, по желанию</t>
  </si>
  <si>
    <t>Забить???</t>
  </si>
  <si>
    <t>20 банок</t>
  </si>
  <si>
    <t>Назаровы и МЮ???</t>
  </si>
  <si>
    <t>Назаровы + МЮ???</t>
  </si>
  <si>
    <t>Назаровы и Аленка???</t>
  </si>
  <si>
    <t>манка/перловка для рыбы</t>
  </si>
  <si>
    <t>рыбаки сами разбирайтесь</t>
  </si>
  <si>
    <t>спиртное!</t>
  </si>
  <si>
    <t>не берусь считать, каждый сам</t>
  </si>
  <si>
    <t>Расчет: 1 банка в день на кашу и остаток куда пойдет, но его будет мало. Плюс кроме этого 6 мягких пачек (по .5 в день) на кофе, какао и просто так. В пачках - чтобы можно было закрывать и везти дальше.</t>
  </si>
  <si>
    <t>разный: обычный, копченый, косички, виолы</t>
  </si>
  <si>
    <t>брать ли его??? Пока нигде не посчитан. Не люблю я его:(</t>
  </si>
  <si>
    <t>3*11 = 33 банки на вечер и 1*12 =12 на суп. ИТОГО 45 банок</t>
  </si>
  <si>
    <t>25 банок</t>
  </si>
  <si>
    <t>Как минимум часть надо песком - в ягоды, если они будут</t>
  </si>
  <si>
    <t>2 батона</t>
  </si>
  <si>
    <t>6 буханок</t>
  </si>
  <si>
    <t>3.5кг всякого разного (Назаровы)</t>
  </si>
  <si>
    <t>28 кг - личка (по 7 на нос)</t>
  </si>
  <si>
    <t>95 кг - на всех</t>
  </si>
  <si>
    <t>-</t>
  </si>
  <si>
    <t>Кто знает, где взять немытую, вкусную??</t>
  </si>
  <si>
    <t>Кто знает, где есть вкусное?</t>
  </si>
  <si>
    <t>Дни отличаются друг от друга вариацией круп на завтрак/ужин, и тем, что в первые 3 дня хлеб, потом сухари</t>
  </si>
  <si>
    <t>2.5 кг Рамзеса копченого (обычный сыр) и 1.2кг разных косичек, палочек, плавленных</t>
  </si>
  <si>
    <t>3кг</t>
  </si>
  <si>
    <t>Назаровы + ???</t>
  </si>
  <si>
    <t>унас: 24кг+7кг тушенки+3сгущенки+3.5 сыр+2 колбаса + .5 чай=40кг</t>
  </si>
  <si>
    <t>есть пшеничная, можно ее взять и расслабиться (Назаровы)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</si>
</sst>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0"/>
    <numFmt numFmtId="166" formatCode="0.000"/>
    <numFmt numFmtId="167" formatCode="0.0"/>
    <numFmt numFmtId="168" formatCode="[$-FC19]d\ mmmm\ yyyy\ &quot;г.&quot;"/>
    <numFmt numFmtId="169" formatCode="[$-419]d\ mmm;@"/>
    <numFmt numFmtId="170" formatCode="mmm/yyyy"/>
  </numFmts>
  <fonts count="12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2" borderId="0" xfId="0" applyFill="1" applyAlignment="1">
      <alignment vertical="top"/>
    </xf>
    <xf numFmtId="0" fontId="0" fillId="0" borderId="3" xfId="0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0" fontId="0" fillId="0" borderId="5" xfId="0" applyBorder="1" applyAlignment="1">
      <alignment/>
    </xf>
    <xf numFmtId="16" fontId="0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169" fontId="0" fillId="0" borderId="11" xfId="0" applyNumberFormat="1" applyBorder="1" applyAlignment="1">
      <alignment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16" fontId="0" fillId="4" borderId="0" xfId="0" applyNumberFormat="1" applyFont="1" applyFill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0" xfId="0" applyFill="1" applyAlignment="1">
      <alignment horizontal="center" vertical="top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1" fontId="0" fillId="0" borderId="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10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1" fontId="10" fillId="0" borderId="7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7" xfId="0" applyNumberFormat="1" applyFont="1" applyBorder="1" applyAlignment="1">
      <alignment/>
    </xf>
    <xf numFmtId="0" fontId="1" fillId="0" borderId="6" xfId="0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1" fontId="10" fillId="0" borderId="6" xfId="0" applyNumberFormat="1" applyFont="1" applyBorder="1" applyAlignment="1">
      <alignment vertical="top" wrapText="1"/>
    </xf>
    <xf numFmtId="1" fontId="0" fillId="0" borderId="6" xfId="0" applyNumberFormat="1" applyFont="1" applyBorder="1" applyAlignment="1">
      <alignment vertical="top" wrapText="1"/>
    </xf>
    <xf numFmtId="1" fontId="0" fillId="0" borderId="6" xfId="0" applyNumberForma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" fontId="10" fillId="2" borderId="6" xfId="0" applyNumberFormat="1" applyFont="1" applyFill="1" applyBorder="1" applyAlignment="1">
      <alignment vertical="top" wrapText="1"/>
    </xf>
    <xf numFmtId="1" fontId="0" fillId="2" borderId="6" xfId="0" applyNumberFormat="1" applyFont="1" applyFill="1" applyBorder="1" applyAlignment="1">
      <alignment vertical="top" wrapText="1"/>
    </xf>
    <xf numFmtId="1" fontId="0" fillId="2" borderId="6" xfId="0" applyNumberForma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1" fontId="10" fillId="0" borderId="6" xfId="0" applyNumberFormat="1" applyFont="1" applyFill="1" applyBorder="1" applyAlignment="1">
      <alignment vertical="top" wrapText="1"/>
    </xf>
    <xf numFmtId="1" fontId="0" fillId="0" borderId="6" xfId="0" applyNumberFormat="1" applyFont="1" applyFill="1" applyBorder="1" applyAlignment="1">
      <alignment vertical="top" wrapText="1"/>
    </xf>
    <xf numFmtId="1" fontId="0" fillId="0" borderId="6" xfId="0" applyNumberFormat="1" applyFill="1" applyBorder="1" applyAlignment="1">
      <alignment vertical="top" wrapText="1"/>
    </xf>
    <xf numFmtId="1" fontId="0" fillId="5" borderId="6" xfId="0" applyNumberFormat="1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1" fontId="10" fillId="6" borderId="6" xfId="0" applyNumberFormat="1" applyFont="1" applyFill="1" applyBorder="1" applyAlignment="1">
      <alignment vertical="top" wrapText="1"/>
    </xf>
    <xf numFmtId="1" fontId="0" fillId="6" borderId="6" xfId="0" applyNumberFormat="1" applyFont="1" applyFill="1" applyBorder="1" applyAlignment="1">
      <alignment vertical="top" wrapText="1"/>
    </xf>
    <xf numFmtId="1" fontId="0" fillId="6" borderId="6" xfId="0" applyNumberFormat="1" applyFill="1" applyBorder="1" applyAlignment="1">
      <alignment vertical="top" wrapText="1"/>
    </xf>
    <xf numFmtId="0" fontId="0" fillId="6" borderId="6" xfId="0" applyFont="1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1" fontId="10" fillId="5" borderId="6" xfId="0" applyNumberFormat="1" applyFont="1" applyFill="1" applyBorder="1" applyAlignment="1">
      <alignment vertical="top" wrapText="1"/>
    </xf>
    <xf numFmtId="1" fontId="0" fillId="5" borderId="6" xfId="0" applyNumberFormat="1" applyFont="1" applyFill="1" applyBorder="1" applyAlignment="1">
      <alignment vertical="top" wrapText="1"/>
    </xf>
    <xf numFmtId="0" fontId="0" fillId="6" borderId="6" xfId="0" applyFont="1" applyFill="1" applyBorder="1" applyAlignment="1">
      <alignment vertical="top" wrapText="1"/>
    </xf>
    <xf numFmtId="16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" fontId="11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6">
    <dxf>
      <numFmt numFmtId="1" formatCode="0"/>
      <border/>
    </dxf>
    <dxf>
      <numFmt numFmtId="169" formatCode="[$-419]d\ mmm;@"/>
      <border/>
    </dxf>
    <dxf>
      <font>
        <b/>
      </font>
      <border/>
    </dxf>
    <dxf>
      <font>
        <i val="0"/>
      </font>
      <border/>
    </dxf>
    <dxf>
      <font>
        <i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425" sheet="Меню подробное"/>
  </cacheSource>
  <cacheFields count="8">
    <cacheField name="Дата">
      <sharedItems containsDate="1" containsBlank="1" containsMixedTypes="1" count="15">
        <m/>
        <d v="1900-01-01T00:00:00.000"/>
        <d v="2010-08-06T00:00:00.000"/>
        <s v="др"/>
        <d v="2010-08-07T00:00:00.000"/>
        <d v="2010-08-08T00:00:00.000"/>
        <d v="2010-08-09T00:00:00.000"/>
        <d v="2010-08-10T00:00:00.000"/>
        <d v="2010-08-11T00:00:00.000"/>
        <d v="2010-08-12T00:00:00.000"/>
        <d v="2010-08-13T00:00:00.000"/>
        <d v="2010-08-14T00:00:00.000"/>
        <d v="2010-08-15T00:00:00.000"/>
        <d v="2010-08-16T00:00:00.000"/>
        <d v="2010-08-17T00:00:00.000"/>
      </sharedItems>
    </cacheField>
    <cacheField name="Продукты">
      <sharedItems containsBlank="1" containsMixedTypes="0" count="77">
        <s v="взрослых/детей"/>
        <s v="детский коэффициент на каши, мясо, …"/>
        <s v="детский коэффициент на сухофрукты, грызло, …"/>
        <m/>
        <s v="Типовой день"/>
        <s v="пшенка (хлопья)"/>
        <s v="овсянка (хлопья)"/>
        <s v="манка"/>
        <s v="гречка (хлопья)"/>
        <s v="рис завтрак"/>
        <s v="сгущенка"/>
        <s v="хлеб белый"/>
        <s v="сухари белые/галеты"/>
        <s v="изюм/курага в кашу"/>
        <s v="масло сливочное (топленое)"/>
        <s v="сыр завтрак"/>
        <s v="плюшки утро"/>
        <s v="сушки"/>
        <s v="сухофрукты, орехи"/>
        <s v="конфеты"/>
        <s v="супчики в пакетиках"/>
        <s v="вермишель в суп"/>
        <s v="морковь"/>
        <s v="лук"/>
        <s v="тушенка суп"/>
        <s v="овощи сухие (пом., перец, ...)"/>
        <s v="хлеб черный"/>
        <s v="сухари черные/хлебцы"/>
        <s v="сыр"/>
        <s v="колбаса/бастурма"/>
        <s v="плюшки день"/>
        <s v="макароны"/>
        <s v="гречка"/>
        <s v="рис"/>
        <s v="карпюр"/>
        <s v="тушенка"/>
        <s v="чеснок"/>
        <s v="сало"/>
        <s v="плюшки вечер"/>
        <s v="Другие продукты:"/>
        <s v="картошка в суп"/>
        <s v="свекла в суп"/>
        <s v="консервы овощные"/>
        <s v="чай "/>
        <s v="сахар"/>
        <s v="приправы"/>
        <s v="соль"/>
        <s v="кофе"/>
        <s v="какао Несквик"/>
        <s v="кетчуп"/>
        <s v="яблоки"/>
        <s v="майонез"/>
        <s v="масло подсолнечное"/>
        <s v="мука (блинная)?"/>
        <s v="сосиски?"/>
        <s v="детские питалки"/>
        <s v="1 день 6 авг"/>
        <s v="2 день 7 авг"/>
        <s v="3 день 8 авг"/>
        <s v="4 день 9 авг"/>
        <s v="5 день 10 авг"/>
        <s v="6 день 11 авг"/>
        <s v="7 день 12 авг"/>
        <s v="8 день 13 авг"/>
        <s v="9 день 14 авг"/>
        <s v="10 день 15 авг"/>
        <s v="11 день 16 авг"/>
        <s v="12 день 17 авг"/>
        <s v="творожок мелким"/>
        <s v="масло"/>
        <s v="мука блинная?"/>
        <s v="мед, варенье"/>
        <s v="томатная паста"/>
        <s v="культурная закуска (маслины)"/>
        <s v="сок детский"/>
        <s v="сало "/>
        <s v="мука пшеничная"/>
      </sharedItems>
    </cacheField>
    <cacheField name="на 1 взр.">
      <sharedItems containsString="0" containsBlank="1" containsMixedTypes="0" containsNumber="1" containsInteger="1" count="24">
        <m/>
        <n v="50"/>
        <n v="60"/>
        <n v="55"/>
        <n v="47"/>
        <n v="30"/>
        <n v="15"/>
        <n v="17"/>
        <n v="20"/>
        <n v="10"/>
        <n v="0"/>
        <n v="35"/>
        <n v="8"/>
        <n v="25"/>
        <n v="40"/>
        <n v="90"/>
        <n v="80"/>
        <n v="100"/>
        <n v="5"/>
        <n v="500"/>
        <n v="200"/>
        <n v="120"/>
        <n v="400"/>
        <n v="300"/>
      </sharedItems>
    </cacheField>
    <cacheField name="7 взр.">
      <sharedItems containsBlank="1" containsMixedTypes="1" containsNumber="1" containsInteger="1" count="26">
        <n v="7"/>
        <m/>
        <s v=""/>
        <n v="350"/>
        <n v="420"/>
        <n v="385"/>
        <n v="329"/>
        <n v="210"/>
        <n v="105"/>
        <n v="119"/>
        <n v="140"/>
        <n v="70"/>
        <n v="0"/>
        <n v="245"/>
        <n v="56"/>
        <n v="175"/>
        <n v="280"/>
        <n v="630"/>
        <n v="560"/>
        <n v="700"/>
        <n v="35"/>
        <n v="3500"/>
        <n v="1400"/>
        <n v="840"/>
        <n v="2800"/>
        <n v="2100"/>
      </sharedItems>
    </cacheField>
    <cacheField name="каша/грызло">
      <sharedItems containsBlank="1" containsMixedTypes="0" count="3">
        <m/>
        <s v="к"/>
        <s v="г"/>
      </sharedItems>
    </cacheField>
    <cacheField name="на 1 дите">
      <sharedItems containsString="0" containsBlank="1" containsMixedTypes="0" containsNumber="1" count="22">
        <m/>
        <n v="20"/>
        <n v="24"/>
        <n v="22"/>
        <n v="37.6"/>
        <n v="12"/>
        <n v="13.600000000000001"/>
        <n v="16"/>
        <n v="8"/>
        <n v="0"/>
        <n v="14"/>
        <n v="3.2"/>
        <n v="28"/>
        <n v="32"/>
        <n v="36"/>
        <n v="40"/>
        <n v="6"/>
        <n v="2"/>
        <n v="200"/>
        <n v="160"/>
        <n v="96"/>
        <n v="48"/>
      </sharedItems>
    </cacheField>
    <cacheField name="6 детей">
      <sharedItems containsBlank="1" containsMixedTypes="1" containsNumber="1" count="26">
        <n v="6"/>
        <n v="0.4"/>
        <n v="0.8"/>
        <m/>
        <s v=""/>
        <n v="120"/>
        <n v="144"/>
        <n v="132"/>
        <n v="225.60000000000002"/>
        <n v="72"/>
        <n v="81.60000000000001"/>
        <n v="96"/>
        <n v="48"/>
        <n v="0"/>
        <n v="84"/>
        <n v="19.200000000000003"/>
        <n v="168"/>
        <n v="192"/>
        <n v="216"/>
        <n v="240"/>
        <n v="36"/>
        <n v="12"/>
        <n v="1200"/>
        <n v="960"/>
        <n v="576"/>
        <n v="288"/>
      </sharedItems>
    </cacheField>
    <cacheField name="Всего">
      <sharedItems containsString="0" containsBlank="1" containsMixedTypes="0" containsNumber="1" count="30">
        <m/>
        <n v="470"/>
        <n v="564"/>
        <n v="517"/>
        <n v="554.6"/>
        <n v="354"/>
        <n v="177"/>
        <n v="200.60000000000002"/>
        <n v="236"/>
        <n v="118"/>
        <n v="0"/>
        <n v="282"/>
        <n v="329"/>
        <n v="75.2"/>
        <n v="413"/>
        <n v="295"/>
        <n v="472"/>
        <n v="846"/>
        <n v="752"/>
        <n v="940"/>
        <n v="141"/>
        <n v="47"/>
        <n v="590"/>
        <n v="4700"/>
        <n v="2360"/>
        <n v="1416"/>
        <n v="1128"/>
        <n v="210"/>
        <n v="2800"/>
        <n v="2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P57" firstHeaderRow="1" firstDataRow="2" firstDataCol="2"/>
  <pivotFields count="8">
    <pivotField axis="axisCol" compact="0" outline="0" subtotalTop="0" showAll="0">
      <items count="16">
        <item x="3"/>
        <item h="1"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h="1" x="0"/>
        <item t="default"/>
      </items>
    </pivotField>
    <pivotField axis="axisRow" compact="0" outline="0" subtotalTop="0" showAll="0">
      <items count="78">
        <item h="1" x="56"/>
        <item h="1" x="65"/>
        <item h="1" x="66"/>
        <item h="1" x="67"/>
        <item h="1" x="57"/>
        <item h="1" x="58"/>
        <item h="1" x="59"/>
        <item h="1" x="60"/>
        <item h="1" x="61"/>
        <item h="1" x="62"/>
        <item h="1" x="63"/>
        <item h="1" x="64"/>
        <item x="0"/>
        <item x="6"/>
        <item x="5"/>
        <item x="8"/>
        <item x="9"/>
        <item x="7"/>
        <item x="20"/>
        <item x="21"/>
        <item x="25"/>
        <item x="22"/>
        <item x="40"/>
        <item x="41"/>
        <item x="31"/>
        <item x="32"/>
        <item x="1"/>
        <item x="2"/>
        <item x="39"/>
        <item x="28"/>
        <item x="15"/>
        <item x="34"/>
        <item x="33"/>
        <item x="35"/>
        <item x="24"/>
        <item x="23"/>
        <item x="36"/>
        <item x="49"/>
        <item x="29"/>
        <item x="37"/>
        <item m="1" x="69"/>
        <item m="1" x="73"/>
        <item x="51"/>
        <item m="1" x="71"/>
        <item x="14"/>
        <item x="10"/>
        <item x="38"/>
        <item x="30"/>
        <item x="16"/>
        <item x="45"/>
        <item m="1" x="75"/>
        <item x="44"/>
        <item m="1" x="74"/>
        <item x="46"/>
        <item x="12"/>
        <item x="27"/>
        <item x="13"/>
        <item x="18"/>
        <item x="19"/>
        <item x="17"/>
        <item m="1" x="68"/>
        <item x="4"/>
        <item m="1" x="72"/>
        <item x="42"/>
        <item x="11"/>
        <item x="26"/>
        <item x="43"/>
        <item x="50"/>
        <item h="1" x="3"/>
        <item x="48"/>
        <item x="47"/>
        <item x="52"/>
        <item m="1" x="76"/>
        <item m="1" x="70"/>
        <item x="53"/>
        <item x="54"/>
        <item x="55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4"/>
    <field x="1"/>
  </rowFields>
  <rowItems count="53">
    <i>
      <x/>
      <x v="29"/>
    </i>
    <i r="1">
      <x v="30"/>
    </i>
    <i r="1">
      <x v="38"/>
    </i>
    <i r="1">
      <x v="39"/>
    </i>
    <i r="1">
      <x v="44"/>
    </i>
    <i r="1">
      <x v="45"/>
    </i>
    <i r="1">
      <x v="46"/>
    </i>
    <i r="1">
      <x v="47"/>
    </i>
    <i r="1">
      <x v="48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3"/>
    </i>
    <i r="1">
      <x v="64"/>
    </i>
    <i r="1">
      <x v="65"/>
    </i>
    <i r="1">
      <x v="66"/>
    </i>
    <i r="1">
      <x v="67"/>
    </i>
    <i t="default">
      <x/>
    </i>
    <i>
      <x v="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2"/>
    </i>
    <i r="1">
      <x v="49"/>
    </i>
    <i r="1">
      <x v="51"/>
    </i>
    <i r="1">
      <x v="53"/>
    </i>
    <i r="1">
      <x v="69"/>
    </i>
    <i r="1">
      <x v="70"/>
    </i>
    <i t="default">
      <x v="1"/>
    </i>
    <i>
      <x v="2"/>
      <x v="71"/>
    </i>
    <i r="1">
      <x v="74"/>
    </i>
    <i r="1">
      <x v="75"/>
    </i>
    <i r="1">
      <x v="76"/>
    </i>
    <i t="default">
      <x v="2"/>
    </i>
    <i t="grand">
      <x/>
    </i>
  </rowItems>
  <colFields count="1">
    <field x="0"/>
  </colFields>
  <colItems count="14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Сумма по полю Всего" fld="7" baseField="0" baseItem="0" numFmtId="1"/>
  </dataFields>
  <formats count="22"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12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>
        <references count="1">
          <reference field="4" defaultSubtotal="1" count="1">
            <x v="1"/>
          </reference>
        </references>
      </pivotArea>
    </format>
    <format dxfId="4">
      <pivotArea outline="0" fieldPosition="0" dataOnly="0" labelOnly="1">
        <references count="1">
          <reference field="4" defaultSubtotal="1" count="1">
            <x v="1"/>
          </reference>
        </references>
      </pivotArea>
    </format>
    <format dxfId="2">
      <pivotArea outline="0" fieldPosition="0">
        <references count="1">
          <reference field="4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4" defaultSubtotal="1" count="1">
            <x v="1"/>
          </reference>
        </references>
      </pivotArea>
    </format>
    <format dxfId="4">
      <pivotArea outline="0" fieldPosition="0">
        <references count="1">
          <reference field="4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4" defaultSubtotal="1" count="1">
            <x v="0"/>
          </reference>
        </references>
      </pivotArea>
    </format>
    <format dxfId="2">
      <pivotArea outline="0" fieldPosition="0">
        <references count="1">
          <reference field="4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4" defaultSubtotal="1" count="1">
            <x v="0"/>
          </reference>
        </references>
      </pivotArea>
    </format>
    <format dxfId="2">
      <pivotArea outline="0" fieldPosition="0" grandCol="1"/>
    </format>
    <format dxfId="4">
      <pivotArea outline="0" fieldPosition="0" grandCol="1"/>
    </format>
    <format dxfId="2">
      <pivotArea outline="0" fieldPosition="0">
        <references count="1">
          <reference field="4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4" defaultSubtotal="1" count="1">
            <x v="2"/>
          </reference>
        </references>
      </pivotArea>
    </format>
    <format dxfId="4">
      <pivotArea outline="0" fieldPosition="0">
        <references count="1">
          <reference field="4" defaultSubtotal="1" count="1">
            <x v="2"/>
          </reference>
        </references>
      </pivotArea>
    </format>
    <format dxfId="4">
      <pivotArea outline="0" fieldPosition="0" dataOnly="0" labelOnly="1">
        <references count="1">
          <reference field="4" defaultSubtotal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  <pageSetUpPr fitToPage="1"/>
  </sheetPr>
  <dimension ref="A1:L457"/>
  <sheetViews>
    <sheetView zoomScaleSheetLayoutView="100" workbookViewId="0" topLeftCell="A1">
      <pane ySplit="1" topLeftCell="BM14" activePane="bottomLeft" state="frozen"/>
      <selection pane="topLeft" activeCell="B1" sqref="B1"/>
      <selection pane="bottomLeft" activeCell="K47" sqref="K47"/>
    </sheetView>
  </sheetViews>
  <sheetFormatPr defaultColWidth="9.00390625" defaultRowHeight="12.75" outlineLevelRow="1"/>
  <cols>
    <col min="1" max="1" width="4.375" style="4" customWidth="1"/>
    <col min="2" max="2" width="7.375" style="4" customWidth="1"/>
    <col min="3" max="3" width="26.125" style="4" customWidth="1"/>
    <col min="4" max="4" width="6.625" style="5" customWidth="1"/>
    <col min="5" max="5" width="8.25390625" style="5" customWidth="1"/>
    <col min="6" max="6" width="5.75390625" style="5" customWidth="1"/>
    <col min="7" max="7" width="6.625" style="5" customWidth="1"/>
    <col min="8" max="8" width="8.25390625" style="5" customWidth="1"/>
    <col min="9" max="9" width="11.75390625" style="16" customWidth="1"/>
    <col min="10" max="10" width="62.625" style="23" customWidth="1"/>
    <col min="11" max="16384" width="9.125" style="4" customWidth="1"/>
  </cols>
  <sheetData>
    <row r="1" spans="1:10" s="43" customFormat="1" ht="38.25">
      <c r="A1" s="39"/>
      <c r="B1" s="39" t="s">
        <v>31</v>
      </c>
      <c r="C1" s="40" t="s">
        <v>0</v>
      </c>
      <c r="D1" s="41" t="s">
        <v>42</v>
      </c>
      <c r="E1" s="41" t="str">
        <f>CONCATENATE(TEXT(E2,0)," взр.")</f>
        <v>7 взр.</v>
      </c>
      <c r="F1" s="38" t="s">
        <v>41</v>
      </c>
      <c r="G1" s="38" t="s">
        <v>43</v>
      </c>
      <c r="H1" s="41" t="str">
        <f>CONCATENATE(TEXT(H2,0)," детей")</f>
        <v>6 детей</v>
      </c>
      <c r="I1" s="42" t="s">
        <v>17</v>
      </c>
      <c r="J1" s="15" t="s">
        <v>16</v>
      </c>
    </row>
    <row r="2" spans="1:10" s="34" customFormat="1" ht="11.25">
      <c r="A2" s="30"/>
      <c r="B2" s="30"/>
      <c r="C2" s="31" t="s">
        <v>81</v>
      </c>
      <c r="D2" s="32"/>
      <c r="E2" s="32">
        <v>7</v>
      </c>
      <c r="F2" s="32"/>
      <c r="G2" s="32"/>
      <c r="H2" s="32">
        <v>6</v>
      </c>
      <c r="I2" s="32"/>
      <c r="J2" s="33"/>
    </row>
    <row r="3" spans="3:10" s="34" customFormat="1" ht="11.25">
      <c r="C3" s="31" t="s">
        <v>18</v>
      </c>
      <c r="D3" s="35"/>
      <c r="E3" s="35"/>
      <c r="F3" s="35"/>
      <c r="G3" s="35"/>
      <c r="H3" s="35">
        <v>0.4</v>
      </c>
      <c r="I3" s="36"/>
      <c r="J3" s="37"/>
    </row>
    <row r="4" spans="3:10" s="34" customFormat="1" ht="11.25">
      <c r="C4" s="31" t="s">
        <v>19</v>
      </c>
      <c r="D4" s="35"/>
      <c r="E4" s="35"/>
      <c r="F4" s="35"/>
      <c r="G4" s="35"/>
      <c r="H4" s="35">
        <v>0.8</v>
      </c>
      <c r="I4" s="36"/>
      <c r="J4" s="37"/>
    </row>
    <row r="5" ht="12.75">
      <c r="C5" s="8"/>
    </row>
    <row r="6" spans="3:10" s="7" customFormat="1" ht="12.75">
      <c r="C6" s="1" t="s">
        <v>99</v>
      </c>
      <c r="D6" s="2"/>
      <c r="E6" s="44">
        <f aca="true" t="shared" si="0" ref="E6:E18">IF($B6="","",D6*E$2)</f>
      </c>
      <c r="F6" s="44"/>
      <c r="G6" s="44"/>
      <c r="H6" s="44">
        <f aca="true" t="shared" si="1" ref="H6:H18">IF($B6="","",G6*H$2)</f>
      </c>
      <c r="I6" s="45"/>
      <c r="J6" s="24"/>
    </row>
    <row r="7" spans="1:9" ht="12.75" outlineLevel="1">
      <c r="A7" s="3" t="s">
        <v>1</v>
      </c>
      <c r="B7" s="56">
        <v>0</v>
      </c>
      <c r="C7" s="57" t="s">
        <v>90</v>
      </c>
      <c r="D7" s="58">
        <v>50</v>
      </c>
      <c r="E7" s="5">
        <f t="shared" si="0"/>
        <v>350</v>
      </c>
      <c r="F7" s="5" t="s">
        <v>20</v>
      </c>
      <c r="G7" s="5">
        <f aca="true" t="shared" si="2" ref="G7:G18">IF(F7="к",D7*$H$3,IF(F7="г",D7*$H$4,"совсем ничего???"))</f>
        <v>20</v>
      </c>
      <c r="H7" s="5">
        <f t="shared" si="1"/>
        <v>120</v>
      </c>
      <c r="I7" s="16">
        <f aca="true" t="shared" si="3" ref="I7:I18">E7+H7</f>
        <v>470</v>
      </c>
    </row>
    <row r="8" spans="1:9" ht="12.75" outlineLevel="1">
      <c r="A8" s="3"/>
      <c r="B8" s="56">
        <v>0</v>
      </c>
      <c r="C8" s="57" t="s">
        <v>97</v>
      </c>
      <c r="D8" s="58">
        <v>50</v>
      </c>
      <c r="E8" s="5">
        <f t="shared" si="0"/>
        <v>350</v>
      </c>
      <c r="F8" s="5" t="s">
        <v>20</v>
      </c>
      <c r="G8" s="5">
        <f t="shared" si="2"/>
        <v>20</v>
      </c>
      <c r="H8" s="5">
        <f t="shared" si="1"/>
        <v>120</v>
      </c>
      <c r="I8" s="16">
        <f t="shared" si="3"/>
        <v>470</v>
      </c>
    </row>
    <row r="9" spans="1:9" ht="12.75" outlineLevel="1">
      <c r="A9" s="3"/>
      <c r="B9" s="56">
        <v>0</v>
      </c>
      <c r="C9" s="57" t="s">
        <v>52</v>
      </c>
      <c r="D9" s="58">
        <v>60</v>
      </c>
      <c r="E9" s="5">
        <f t="shared" si="0"/>
        <v>420</v>
      </c>
      <c r="F9" s="5" t="s">
        <v>20</v>
      </c>
      <c r="G9" s="5">
        <f t="shared" si="2"/>
        <v>24</v>
      </c>
      <c r="H9" s="5">
        <f t="shared" si="1"/>
        <v>144</v>
      </c>
      <c r="I9" s="16">
        <f t="shared" si="3"/>
        <v>564</v>
      </c>
    </row>
    <row r="10" spans="1:10" ht="12.75" outlineLevel="1">
      <c r="A10" s="3"/>
      <c r="B10" s="56">
        <v>0</v>
      </c>
      <c r="C10" s="57" t="s">
        <v>101</v>
      </c>
      <c r="D10" s="58">
        <v>50</v>
      </c>
      <c r="E10" s="5">
        <f t="shared" si="0"/>
        <v>350</v>
      </c>
      <c r="F10" s="5" t="s">
        <v>20</v>
      </c>
      <c r="G10" s="5">
        <f t="shared" si="2"/>
        <v>20</v>
      </c>
      <c r="H10" s="5">
        <f t="shared" si="1"/>
        <v>120</v>
      </c>
      <c r="I10" s="16">
        <f t="shared" si="3"/>
        <v>470</v>
      </c>
      <c r="J10" s="47"/>
    </row>
    <row r="11" spans="1:10" ht="12.75" outlineLevel="1">
      <c r="A11" s="3"/>
      <c r="B11" s="56">
        <v>0</v>
      </c>
      <c r="C11" s="57" t="s">
        <v>108</v>
      </c>
      <c r="D11" s="58">
        <v>55</v>
      </c>
      <c r="E11" s="5">
        <f t="shared" si="0"/>
        <v>385</v>
      </c>
      <c r="F11" s="5" t="s">
        <v>20</v>
      </c>
      <c r="G11" s="5">
        <f t="shared" si="2"/>
        <v>22</v>
      </c>
      <c r="H11" s="5">
        <f t="shared" si="1"/>
        <v>132</v>
      </c>
      <c r="I11" s="16">
        <f t="shared" si="3"/>
        <v>517</v>
      </c>
      <c r="J11" s="47" t="s">
        <v>109</v>
      </c>
    </row>
    <row r="12" spans="1:10" ht="38.25" customHeight="1" outlineLevel="1">
      <c r="A12" s="3" t="s">
        <v>2</v>
      </c>
      <c r="B12" s="29">
        <v>0</v>
      </c>
      <c r="C12" s="8" t="s">
        <v>53</v>
      </c>
      <c r="D12" s="5">
        <v>47</v>
      </c>
      <c r="E12" s="5">
        <f t="shared" si="0"/>
        <v>329</v>
      </c>
      <c r="F12" s="5" t="s">
        <v>21</v>
      </c>
      <c r="G12" s="5">
        <f t="shared" si="2"/>
        <v>37.6</v>
      </c>
      <c r="H12" s="5">
        <f t="shared" si="1"/>
        <v>225.60000000000002</v>
      </c>
      <c r="I12" s="16">
        <f t="shared" si="3"/>
        <v>554.6</v>
      </c>
      <c r="J12" s="55" t="s">
        <v>168</v>
      </c>
    </row>
    <row r="13" spans="1:10" ht="12.75" outlineLevel="1">
      <c r="A13" s="3" t="s">
        <v>3</v>
      </c>
      <c r="B13" s="56">
        <v>0</v>
      </c>
      <c r="C13" s="57" t="s">
        <v>54</v>
      </c>
      <c r="D13" s="58">
        <v>30</v>
      </c>
      <c r="E13" s="5">
        <f t="shared" si="0"/>
        <v>210</v>
      </c>
      <c r="F13" s="5" t="s">
        <v>21</v>
      </c>
      <c r="G13" s="5">
        <f t="shared" si="2"/>
        <v>24</v>
      </c>
      <c r="H13" s="5">
        <f t="shared" si="1"/>
        <v>144</v>
      </c>
      <c r="I13" s="16">
        <f t="shared" si="3"/>
        <v>354</v>
      </c>
      <c r="J13" s="23" t="s">
        <v>91</v>
      </c>
    </row>
    <row r="14" spans="1:9" ht="12.75" outlineLevel="1">
      <c r="A14" s="3"/>
      <c r="B14" s="56">
        <v>0</v>
      </c>
      <c r="C14" s="57" t="s">
        <v>98</v>
      </c>
      <c r="D14" s="58">
        <v>15</v>
      </c>
      <c r="E14" s="5">
        <f t="shared" si="0"/>
        <v>105</v>
      </c>
      <c r="F14" s="5" t="s">
        <v>21</v>
      </c>
      <c r="G14" s="5">
        <f t="shared" si="2"/>
        <v>12</v>
      </c>
      <c r="H14" s="5">
        <f t="shared" si="1"/>
        <v>72</v>
      </c>
      <c r="I14" s="16">
        <f t="shared" si="3"/>
        <v>177</v>
      </c>
    </row>
    <row r="15" spans="1:9" ht="12.75" outlineLevel="1">
      <c r="A15" s="3" t="s">
        <v>4</v>
      </c>
      <c r="B15" s="29">
        <v>0</v>
      </c>
      <c r="C15" s="6" t="s">
        <v>92</v>
      </c>
      <c r="D15" s="5">
        <v>15</v>
      </c>
      <c r="E15" s="5">
        <f t="shared" si="0"/>
        <v>105</v>
      </c>
      <c r="F15" s="5" t="s">
        <v>21</v>
      </c>
      <c r="G15" s="5">
        <f t="shared" si="2"/>
        <v>12</v>
      </c>
      <c r="H15" s="5">
        <f t="shared" si="1"/>
        <v>72</v>
      </c>
      <c r="I15" s="16">
        <f t="shared" si="3"/>
        <v>177</v>
      </c>
    </row>
    <row r="16" spans="1:10" ht="12.75" outlineLevel="1">
      <c r="A16" s="3" t="s">
        <v>5</v>
      </c>
      <c r="B16" s="29">
        <v>0</v>
      </c>
      <c r="C16" s="6" t="s">
        <v>138</v>
      </c>
      <c r="D16" s="5">
        <v>17</v>
      </c>
      <c r="E16" s="5">
        <f t="shared" si="0"/>
        <v>119</v>
      </c>
      <c r="F16" s="5" t="s">
        <v>21</v>
      </c>
      <c r="G16" s="5">
        <f t="shared" si="2"/>
        <v>13.600000000000001</v>
      </c>
      <c r="H16" s="5">
        <f t="shared" si="1"/>
        <v>81.60000000000001</v>
      </c>
      <c r="I16" s="16">
        <f t="shared" si="3"/>
        <v>200.60000000000002</v>
      </c>
      <c r="J16" s="54" t="s">
        <v>93</v>
      </c>
    </row>
    <row r="17" spans="1:10" ht="12.75" outlineLevel="1">
      <c r="A17" s="3" t="s">
        <v>2</v>
      </c>
      <c r="B17" s="29">
        <v>0</v>
      </c>
      <c r="C17" s="6" t="s">
        <v>55</v>
      </c>
      <c r="D17" s="5">
        <v>20</v>
      </c>
      <c r="E17" s="5">
        <f t="shared" si="0"/>
        <v>140</v>
      </c>
      <c r="F17" s="5" t="s">
        <v>21</v>
      </c>
      <c r="G17" s="5">
        <f t="shared" si="2"/>
        <v>16</v>
      </c>
      <c r="H17" s="5">
        <f t="shared" si="1"/>
        <v>96</v>
      </c>
      <c r="I17" s="16">
        <f t="shared" si="3"/>
        <v>236</v>
      </c>
      <c r="J17" s="23" t="s">
        <v>169</v>
      </c>
    </row>
    <row r="18" spans="1:9" ht="12.75" outlineLevel="1">
      <c r="A18" s="3" t="s">
        <v>6</v>
      </c>
      <c r="B18" s="29">
        <v>0</v>
      </c>
      <c r="C18" s="8" t="s">
        <v>102</v>
      </c>
      <c r="D18" s="5">
        <v>20</v>
      </c>
      <c r="E18" s="5">
        <f t="shared" si="0"/>
        <v>140</v>
      </c>
      <c r="F18" s="5" t="s">
        <v>21</v>
      </c>
      <c r="G18" s="5">
        <f t="shared" si="2"/>
        <v>16</v>
      </c>
      <c r="H18" s="5">
        <f t="shared" si="1"/>
        <v>96</v>
      </c>
      <c r="I18" s="16">
        <f t="shared" si="3"/>
        <v>236</v>
      </c>
    </row>
    <row r="19" spans="2:3" ht="12.75" outlineLevel="1">
      <c r="B19" s="29"/>
      <c r="C19" s="6"/>
    </row>
    <row r="20" spans="1:9" ht="12.75" outlineLevel="1">
      <c r="A20" s="20" t="s">
        <v>6</v>
      </c>
      <c r="B20" s="29">
        <v>0</v>
      </c>
      <c r="C20" s="6" t="s">
        <v>56</v>
      </c>
      <c r="D20" s="5">
        <v>20</v>
      </c>
      <c r="E20" s="5">
        <f aca="true" t="shared" si="4" ref="E20:E46">IF($B20="","",D20*E$2)</f>
        <v>140</v>
      </c>
      <c r="F20" s="5" t="s">
        <v>21</v>
      </c>
      <c r="G20" s="5">
        <f>IF(F20="к",D20*$H$3,IF(F20="г",D20*$H$4,"совсем ничего???"))</f>
        <v>16</v>
      </c>
      <c r="H20" s="5">
        <f aca="true" t="shared" si="5" ref="H20:H46">IF($B20="","",G20*H$2)</f>
        <v>96</v>
      </c>
      <c r="I20" s="16">
        <f>E20+H20</f>
        <v>236</v>
      </c>
    </row>
    <row r="21" spans="1:9" ht="12.75" outlineLevel="1">
      <c r="A21" s="20" t="s">
        <v>44</v>
      </c>
      <c r="B21" s="29">
        <v>0</v>
      </c>
      <c r="C21" s="11" t="s">
        <v>22</v>
      </c>
      <c r="D21" s="12">
        <v>30</v>
      </c>
      <c r="E21" s="5">
        <f t="shared" si="4"/>
        <v>210</v>
      </c>
      <c r="F21" s="5" t="s">
        <v>21</v>
      </c>
      <c r="G21" s="5">
        <f>IF(F21="к",D21*$H$3,IF(F21="г",D21*$H$4,"совсем ничего???"))</f>
        <v>24</v>
      </c>
      <c r="H21" s="5">
        <f t="shared" si="5"/>
        <v>144</v>
      </c>
      <c r="I21" s="16">
        <f>E21+H21</f>
        <v>354</v>
      </c>
    </row>
    <row r="22" spans="2:9" ht="12.75" outlineLevel="1">
      <c r="B22" s="29">
        <v>0</v>
      </c>
      <c r="C22" s="11" t="s">
        <v>82</v>
      </c>
      <c r="D22" s="17">
        <v>10</v>
      </c>
      <c r="E22" s="5">
        <f t="shared" si="4"/>
        <v>70</v>
      </c>
      <c r="F22" s="5" t="s">
        <v>21</v>
      </c>
      <c r="G22" s="5">
        <f>IF(F22="к",D22*$H$3,IF(F22="г",D22*$H$4,"совсем ничего???"))</f>
        <v>8</v>
      </c>
      <c r="H22" s="5">
        <f t="shared" si="5"/>
        <v>48</v>
      </c>
      <c r="I22" s="16">
        <f>E22+H22</f>
        <v>118</v>
      </c>
    </row>
    <row r="23" spans="2:8" ht="12.75" outlineLevel="1">
      <c r="B23" s="29"/>
      <c r="E23" s="5">
        <f t="shared" si="4"/>
      </c>
      <c r="H23" s="5">
        <f t="shared" si="5"/>
      </c>
    </row>
    <row r="24" spans="1:10" ht="25.5" outlineLevel="1">
      <c r="A24" s="3"/>
      <c r="B24" s="29">
        <v>40396</v>
      </c>
      <c r="C24" s="6" t="s">
        <v>86</v>
      </c>
      <c r="D24" s="5">
        <v>0</v>
      </c>
      <c r="E24" s="5">
        <f t="shared" si="4"/>
        <v>0</v>
      </c>
      <c r="F24" s="5" t="s">
        <v>20</v>
      </c>
      <c r="G24" s="5">
        <f aca="true" t="shared" si="6" ref="G24:G34">IF(F24="к",D24*$H$3,IF(F24="г",D24*$H$4,"совсем ничего???"))</f>
        <v>0</v>
      </c>
      <c r="H24" s="5">
        <f t="shared" si="5"/>
        <v>0</v>
      </c>
      <c r="I24" s="16">
        <f aca="true" t="shared" si="7" ref="I24:I34">E24+H24</f>
        <v>0</v>
      </c>
      <c r="J24" s="54" t="s">
        <v>95</v>
      </c>
    </row>
    <row r="25" spans="1:9" ht="12.75" outlineLevel="1">
      <c r="A25" s="3" t="s">
        <v>7</v>
      </c>
      <c r="B25" s="29">
        <v>0</v>
      </c>
      <c r="C25" s="6" t="s">
        <v>58</v>
      </c>
      <c r="D25" s="5">
        <v>30</v>
      </c>
      <c r="E25" s="5">
        <f t="shared" si="4"/>
        <v>210</v>
      </c>
      <c r="F25" s="5" t="s">
        <v>20</v>
      </c>
      <c r="G25" s="5">
        <f t="shared" si="6"/>
        <v>12</v>
      </c>
      <c r="H25" s="5">
        <f t="shared" si="5"/>
        <v>72</v>
      </c>
      <c r="I25" s="16">
        <f t="shared" si="7"/>
        <v>282</v>
      </c>
    </row>
    <row r="26" spans="1:10" ht="12.75" outlineLevel="1">
      <c r="A26" s="3" t="s">
        <v>8</v>
      </c>
      <c r="B26" s="29">
        <v>0</v>
      </c>
      <c r="C26" s="6" t="s">
        <v>47</v>
      </c>
      <c r="D26" s="5">
        <v>50</v>
      </c>
      <c r="E26" s="5">
        <f t="shared" si="4"/>
        <v>350</v>
      </c>
      <c r="F26" s="5" t="s">
        <v>20</v>
      </c>
      <c r="G26" s="5">
        <f t="shared" si="6"/>
        <v>20</v>
      </c>
      <c r="H26" s="5">
        <f t="shared" si="5"/>
        <v>120</v>
      </c>
      <c r="I26" s="16">
        <f t="shared" si="7"/>
        <v>470</v>
      </c>
      <c r="J26" s="23" t="s">
        <v>114</v>
      </c>
    </row>
    <row r="27" spans="1:10" ht="12.75" outlineLevel="1">
      <c r="A27" s="3" t="s">
        <v>9</v>
      </c>
      <c r="B27" s="29">
        <v>0</v>
      </c>
      <c r="C27" s="6" t="s">
        <v>48</v>
      </c>
      <c r="D27" s="5">
        <v>35</v>
      </c>
      <c r="E27" s="5">
        <f t="shared" si="4"/>
        <v>245</v>
      </c>
      <c r="F27" s="5" t="s">
        <v>20</v>
      </c>
      <c r="G27" s="5">
        <f t="shared" si="6"/>
        <v>14</v>
      </c>
      <c r="H27" s="5">
        <f t="shared" si="5"/>
        <v>84</v>
      </c>
      <c r="I27" s="16">
        <f t="shared" si="7"/>
        <v>329</v>
      </c>
      <c r="J27" s="23" t="s">
        <v>83</v>
      </c>
    </row>
    <row r="28" spans="1:10" ht="12.75" outlineLevel="1">
      <c r="A28" s="3" t="s">
        <v>10</v>
      </c>
      <c r="B28" s="29">
        <v>0</v>
      </c>
      <c r="C28" s="8" t="s">
        <v>57</v>
      </c>
      <c r="D28" s="5">
        <v>35</v>
      </c>
      <c r="E28" s="5">
        <f t="shared" si="4"/>
        <v>245</v>
      </c>
      <c r="F28" s="5" t="s">
        <v>20</v>
      </c>
      <c r="G28" s="5">
        <f t="shared" si="6"/>
        <v>14</v>
      </c>
      <c r="H28" s="5">
        <f t="shared" si="5"/>
        <v>84</v>
      </c>
      <c r="I28" s="16">
        <f t="shared" si="7"/>
        <v>329</v>
      </c>
      <c r="J28" s="54" t="s">
        <v>132</v>
      </c>
    </row>
    <row r="29" spans="1:9" ht="12.75" outlineLevel="1">
      <c r="A29" s="3"/>
      <c r="B29" s="29">
        <v>0</v>
      </c>
      <c r="C29" s="8" t="s">
        <v>84</v>
      </c>
      <c r="D29" s="5">
        <v>8</v>
      </c>
      <c r="E29" s="5">
        <f t="shared" si="4"/>
        <v>56</v>
      </c>
      <c r="F29" s="5" t="s">
        <v>20</v>
      </c>
      <c r="G29" s="5">
        <f t="shared" si="6"/>
        <v>3.2</v>
      </c>
      <c r="H29" s="5">
        <f t="shared" si="5"/>
        <v>19.200000000000003</v>
      </c>
      <c r="I29" s="16">
        <f t="shared" si="7"/>
        <v>75.2</v>
      </c>
    </row>
    <row r="30" spans="1:10" ht="12.75" outlineLevel="1">
      <c r="A30" s="3"/>
      <c r="B30" s="56">
        <v>0</v>
      </c>
      <c r="C30" s="57" t="s">
        <v>40</v>
      </c>
      <c r="D30" s="5">
        <v>35</v>
      </c>
      <c r="E30" s="5">
        <f t="shared" si="4"/>
        <v>245</v>
      </c>
      <c r="F30" s="5" t="s">
        <v>21</v>
      </c>
      <c r="G30" s="5">
        <f t="shared" si="6"/>
        <v>28</v>
      </c>
      <c r="H30" s="5">
        <f t="shared" si="5"/>
        <v>168</v>
      </c>
      <c r="I30" s="16">
        <f t="shared" si="7"/>
        <v>413</v>
      </c>
      <c r="J30" s="23" t="s">
        <v>85</v>
      </c>
    </row>
    <row r="31" spans="1:10" ht="12.75" outlineLevel="1">
      <c r="A31" s="3"/>
      <c r="B31" s="56">
        <v>0</v>
      </c>
      <c r="C31" s="57" t="s">
        <v>105</v>
      </c>
      <c r="D31" s="5">
        <v>17</v>
      </c>
      <c r="E31" s="5">
        <f t="shared" si="4"/>
        <v>119</v>
      </c>
      <c r="F31" s="5" t="s">
        <v>21</v>
      </c>
      <c r="G31" s="5">
        <f>IF(F31="к",D31*$H$3,IF(F31="г",D31*$H$4,"совсем ничего???"))</f>
        <v>13.600000000000001</v>
      </c>
      <c r="H31" s="5">
        <f t="shared" si="5"/>
        <v>81.60000000000001</v>
      </c>
      <c r="I31" s="16">
        <f>E31+H31</f>
        <v>200.60000000000002</v>
      </c>
      <c r="J31" s="23" t="s">
        <v>107</v>
      </c>
    </row>
    <row r="32" spans="1:9" ht="12.75" outlineLevel="1">
      <c r="A32" s="3"/>
      <c r="B32" s="29">
        <v>0</v>
      </c>
      <c r="C32" s="6" t="s">
        <v>49</v>
      </c>
      <c r="D32" s="5">
        <v>30</v>
      </c>
      <c r="E32" s="5">
        <f t="shared" si="4"/>
        <v>210</v>
      </c>
      <c r="F32" s="5" t="s">
        <v>21</v>
      </c>
      <c r="G32" s="5">
        <f t="shared" si="6"/>
        <v>24</v>
      </c>
      <c r="H32" s="5">
        <f t="shared" si="5"/>
        <v>144</v>
      </c>
      <c r="I32" s="16">
        <f t="shared" si="7"/>
        <v>354</v>
      </c>
    </row>
    <row r="33" spans="2:10" ht="12.75" outlineLevel="1">
      <c r="B33" s="29">
        <v>0</v>
      </c>
      <c r="C33" s="6" t="s">
        <v>96</v>
      </c>
      <c r="D33" s="5">
        <v>25</v>
      </c>
      <c r="E33" s="5">
        <f t="shared" si="4"/>
        <v>175</v>
      </c>
      <c r="F33" s="5" t="s">
        <v>21</v>
      </c>
      <c r="G33" s="5">
        <f t="shared" si="6"/>
        <v>20</v>
      </c>
      <c r="H33" s="5">
        <f t="shared" si="5"/>
        <v>120</v>
      </c>
      <c r="I33" s="16">
        <f t="shared" si="7"/>
        <v>295</v>
      </c>
      <c r="J33" s="23" t="s">
        <v>87</v>
      </c>
    </row>
    <row r="34" spans="2:9" ht="12.75" outlineLevel="1">
      <c r="B34" s="29">
        <v>0</v>
      </c>
      <c r="C34" s="8" t="s">
        <v>103</v>
      </c>
      <c r="D34" s="5">
        <v>40</v>
      </c>
      <c r="E34" s="5">
        <f t="shared" si="4"/>
        <v>280</v>
      </c>
      <c r="F34" s="5" t="s">
        <v>21</v>
      </c>
      <c r="G34" s="5">
        <f t="shared" si="6"/>
        <v>32</v>
      </c>
      <c r="H34" s="5">
        <f t="shared" si="5"/>
        <v>192</v>
      </c>
      <c r="I34" s="16">
        <f t="shared" si="7"/>
        <v>472</v>
      </c>
    </row>
    <row r="35" spans="2:8" ht="12.75" outlineLevel="1">
      <c r="B35" s="29"/>
      <c r="E35" s="5">
        <f t="shared" si="4"/>
      </c>
      <c r="H35" s="5">
        <f t="shared" si="5"/>
      </c>
    </row>
    <row r="36" spans="1:9" ht="12.75" outlineLevel="1">
      <c r="A36" s="3" t="s">
        <v>11</v>
      </c>
      <c r="B36" s="56">
        <v>0</v>
      </c>
      <c r="C36" s="57" t="s">
        <v>59</v>
      </c>
      <c r="D36" s="58">
        <v>90</v>
      </c>
      <c r="E36" s="5">
        <f t="shared" si="4"/>
        <v>630</v>
      </c>
      <c r="F36" s="5" t="s">
        <v>20</v>
      </c>
      <c r="G36" s="5">
        <f aca="true" t="shared" si="8" ref="G36:G46">IF(F36="к",D36*$H$3,IF(F36="г",D36*$H$4,"совсем ничего???"))</f>
        <v>36</v>
      </c>
      <c r="H36" s="5">
        <f t="shared" si="5"/>
        <v>216</v>
      </c>
      <c r="I36" s="16">
        <f aca="true" t="shared" si="9" ref="I36:I46">E36+H36</f>
        <v>846</v>
      </c>
    </row>
    <row r="37" spans="1:9" ht="12.75" outlineLevel="1">
      <c r="A37" s="3"/>
      <c r="B37" s="56">
        <v>0</v>
      </c>
      <c r="C37" s="57" t="s">
        <v>38</v>
      </c>
      <c r="D37" s="58">
        <v>80</v>
      </c>
      <c r="E37" s="5">
        <f t="shared" si="4"/>
        <v>560</v>
      </c>
      <c r="F37" s="5" t="s">
        <v>20</v>
      </c>
      <c r="G37" s="5">
        <f t="shared" si="8"/>
        <v>32</v>
      </c>
      <c r="H37" s="5">
        <f t="shared" si="5"/>
        <v>192</v>
      </c>
      <c r="I37" s="16">
        <f t="shared" si="9"/>
        <v>752</v>
      </c>
    </row>
    <row r="38" spans="1:9" ht="12.75" outlineLevel="1">
      <c r="A38" s="3"/>
      <c r="B38" s="56">
        <v>0</v>
      </c>
      <c r="C38" s="57" t="s">
        <v>50</v>
      </c>
      <c r="D38" s="58">
        <v>80</v>
      </c>
      <c r="E38" s="5">
        <f t="shared" si="4"/>
        <v>560</v>
      </c>
      <c r="F38" s="5" t="s">
        <v>20</v>
      </c>
      <c r="G38" s="5">
        <f t="shared" si="8"/>
        <v>32</v>
      </c>
      <c r="H38" s="5">
        <f t="shared" si="5"/>
        <v>192</v>
      </c>
      <c r="I38" s="16">
        <f t="shared" si="9"/>
        <v>752</v>
      </c>
    </row>
    <row r="39" spans="1:10" ht="12.75" outlineLevel="1">
      <c r="A39" s="3"/>
      <c r="B39" s="56">
        <v>0</v>
      </c>
      <c r="C39" s="57" t="s">
        <v>100</v>
      </c>
      <c r="D39" s="58">
        <v>50</v>
      </c>
      <c r="E39" s="5">
        <f t="shared" si="4"/>
        <v>350</v>
      </c>
      <c r="F39" s="5" t="s">
        <v>20</v>
      </c>
      <c r="G39" s="5">
        <f t="shared" si="8"/>
        <v>20</v>
      </c>
      <c r="H39" s="5">
        <f t="shared" si="5"/>
        <v>120</v>
      </c>
      <c r="I39" s="16">
        <f t="shared" si="9"/>
        <v>470</v>
      </c>
      <c r="J39" s="54" t="s">
        <v>170</v>
      </c>
    </row>
    <row r="40" spans="1:10" ht="12.75" outlineLevel="1">
      <c r="A40" s="3" t="s">
        <v>12</v>
      </c>
      <c r="B40" s="29">
        <v>0</v>
      </c>
      <c r="C40" s="6" t="s">
        <v>39</v>
      </c>
      <c r="D40" s="5">
        <v>100</v>
      </c>
      <c r="E40" s="5">
        <f t="shared" si="4"/>
        <v>700</v>
      </c>
      <c r="F40" s="5" t="s">
        <v>20</v>
      </c>
      <c r="G40" s="5">
        <f t="shared" si="8"/>
        <v>40</v>
      </c>
      <c r="H40" s="5">
        <f t="shared" si="5"/>
        <v>240</v>
      </c>
      <c r="I40" s="16">
        <f t="shared" si="9"/>
        <v>940</v>
      </c>
      <c r="J40" s="22" t="s">
        <v>46</v>
      </c>
    </row>
    <row r="41" spans="1:10" ht="12.75" outlineLevel="1">
      <c r="A41" s="3" t="s">
        <v>13</v>
      </c>
      <c r="B41" s="29">
        <v>0</v>
      </c>
      <c r="C41" s="6" t="s">
        <v>48</v>
      </c>
      <c r="D41" s="5">
        <v>15</v>
      </c>
      <c r="E41" s="5">
        <f t="shared" si="4"/>
        <v>105</v>
      </c>
      <c r="F41" s="5" t="s">
        <v>20</v>
      </c>
      <c r="G41" s="5">
        <f t="shared" si="8"/>
        <v>6</v>
      </c>
      <c r="H41" s="5">
        <f t="shared" si="5"/>
        <v>36</v>
      </c>
      <c r="I41" s="16">
        <f t="shared" si="9"/>
        <v>141</v>
      </c>
      <c r="J41" s="23" t="s">
        <v>88</v>
      </c>
    </row>
    <row r="42" spans="1:10" ht="12.75" outlineLevel="1">
      <c r="A42" s="3" t="s">
        <v>14</v>
      </c>
      <c r="B42" s="29">
        <v>0</v>
      </c>
      <c r="C42" s="8" t="s">
        <v>51</v>
      </c>
      <c r="D42" s="5">
        <v>5</v>
      </c>
      <c r="E42" s="5">
        <f t="shared" si="4"/>
        <v>35</v>
      </c>
      <c r="F42" s="5" t="s">
        <v>20</v>
      </c>
      <c r="G42" s="5">
        <f t="shared" si="8"/>
        <v>2</v>
      </c>
      <c r="H42" s="5">
        <f t="shared" si="5"/>
        <v>12</v>
      </c>
      <c r="I42" s="16">
        <f t="shared" si="9"/>
        <v>47</v>
      </c>
      <c r="J42" s="27" t="s">
        <v>26</v>
      </c>
    </row>
    <row r="43" spans="1:9" ht="12.75" outlineLevel="1">
      <c r="A43" s="3"/>
      <c r="B43" s="29">
        <v>0</v>
      </c>
      <c r="C43" s="8" t="s">
        <v>37</v>
      </c>
      <c r="D43" s="5">
        <v>10</v>
      </c>
      <c r="E43" s="5">
        <f t="shared" si="4"/>
        <v>70</v>
      </c>
      <c r="F43" s="5" t="s">
        <v>21</v>
      </c>
      <c r="G43" s="5">
        <f t="shared" si="8"/>
        <v>8</v>
      </c>
      <c r="H43" s="5">
        <f t="shared" si="5"/>
        <v>48</v>
      </c>
      <c r="I43" s="16">
        <f t="shared" si="9"/>
        <v>118</v>
      </c>
    </row>
    <row r="44" spans="2:10" ht="12.75" outlineLevel="1">
      <c r="B44" s="29">
        <v>0</v>
      </c>
      <c r="C44" s="6" t="s">
        <v>104</v>
      </c>
      <c r="D44" s="5">
        <v>50</v>
      </c>
      <c r="E44" s="5">
        <f t="shared" si="4"/>
        <v>350</v>
      </c>
      <c r="F44" s="5" t="s">
        <v>21</v>
      </c>
      <c r="G44" s="5">
        <f t="shared" si="8"/>
        <v>40</v>
      </c>
      <c r="H44" s="5">
        <f t="shared" si="5"/>
        <v>240</v>
      </c>
      <c r="I44" s="16">
        <f t="shared" si="9"/>
        <v>590</v>
      </c>
      <c r="J44" s="27" t="s">
        <v>26</v>
      </c>
    </row>
    <row r="45" spans="2:10" ht="12.75" outlineLevel="1">
      <c r="B45" s="56">
        <v>0</v>
      </c>
      <c r="C45" s="57" t="s">
        <v>40</v>
      </c>
      <c r="D45" s="5">
        <v>35</v>
      </c>
      <c r="E45" s="5">
        <f t="shared" si="4"/>
        <v>245</v>
      </c>
      <c r="F45" s="5" t="s">
        <v>21</v>
      </c>
      <c r="G45" s="5">
        <f t="shared" si="8"/>
        <v>28</v>
      </c>
      <c r="H45" s="5">
        <f t="shared" si="5"/>
        <v>168</v>
      </c>
      <c r="I45" s="16">
        <f t="shared" si="9"/>
        <v>413</v>
      </c>
      <c r="J45" s="23" t="s">
        <v>85</v>
      </c>
    </row>
    <row r="46" spans="1:10" ht="12.75" outlineLevel="1">
      <c r="A46" s="3"/>
      <c r="B46" s="56">
        <v>0</v>
      </c>
      <c r="C46" s="57" t="s">
        <v>105</v>
      </c>
      <c r="D46" s="5">
        <v>17</v>
      </c>
      <c r="E46" s="5">
        <f t="shared" si="4"/>
        <v>119</v>
      </c>
      <c r="F46" s="5" t="s">
        <v>21</v>
      </c>
      <c r="G46" s="5">
        <f t="shared" si="8"/>
        <v>13.600000000000001</v>
      </c>
      <c r="H46" s="5">
        <f t="shared" si="5"/>
        <v>81.60000000000001</v>
      </c>
      <c r="I46" s="16">
        <f t="shared" si="9"/>
        <v>200.60000000000002</v>
      </c>
      <c r="J46" s="23" t="s">
        <v>107</v>
      </c>
    </row>
    <row r="47" spans="2:10" ht="12.75">
      <c r="B47" s="29"/>
      <c r="C47" s="14"/>
      <c r="J47" s="27"/>
    </row>
    <row r="48" spans="3:8" ht="12.75">
      <c r="C48" s="9" t="s">
        <v>15</v>
      </c>
      <c r="E48" s="5">
        <f>IF($B48="","",D48*E$2)</f>
      </c>
      <c r="H48" s="5">
        <f>IF($B48="","",G48*H$2)</f>
      </c>
    </row>
    <row r="49" spans="3:12" ht="12.75">
      <c r="C49" s="6"/>
      <c r="E49" s="5">
        <f>IF($B49="","",D49*E$2)</f>
      </c>
      <c r="H49" s="5">
        <f>IF($B49="","",G49*H$2)</f>
      </c>
      <c r="K49" s="5"/>
      <c r="L49" s="5"/>
    </row>
    <row r="50" spans="1:10" ht="12.75">
      <c r="A50" s="3"/>
      <c r="B50" s="29" t="s">
        <v>28</v>
      </c>
      <c r="C50" s="6" t="s">
        <v>27</v>
      </c>
      <c r="D50" s="5">
        <v>500</v>
      </c>
      <c r="E50" s="5">
        <f>IF($B50="","",D50*E$2)</f>
        <v>3500</v>
      </c>
      <c r="F50" s="5" t="s">
        <v>20</v>
      </c>
      <c r="G50" s="5">
        <f aca="true" t="shared" si="10" ref="G50:G56">IF(F50="к",D50*$H$3,IF(F50="г",D50*$H$4,"совсем ничего???"))</f>
        <v>200</v>
      </c>
      <c r="H50" s="5">
        <f>IF($B50="","",G50*H$2)</f>
        <v>1200</v>
      </c>
      <c r="I50" s="16">
        <f aca="true" t="shared" si="11" ref="I50:I65">E50+H50</f>
        <v>4700</v>
      </c>
      <c r="J50" s="23" t="s">
        <v>94</v>
      </c>
    </row>
    <row r="51" spans="1:10" ht="12.75">
      <c r="A51" s="3"/>
      <c r="B51" s="29" t="s">
        <v>28</v>
      </c>
      <c r="C51" s="6" t="s">
        <v>112</v>
      </c>
      <c r="D51" s="5">
        <v>100</v>
      </c>
      <c r="E51" s="5">
        <f>IF($B51="","",D51*E$2)</f>
        <v>700</v>
      </c>
      <c r="F51" s="5" t="s">
        <v>20</v>
      </c>
      <c r="G51" s="5">
        <f t="shared" si="10"/>
        <v>40</v>
      </c>
      <c r="H51" s="5">
        <f>IF($B51="","",G51*H$2)</f>
        <v>240</v>
      </c>
      <c r="I51" s="16">
        <f>E51+H51</f>
        <v>940</v>
      </c>
      <c r="J51" s="23" t="s">
        <v>113</v>
      </c>
    </row>
    <row r="52" spans="1:10" ht="25.5">
      <c r="A52" s="3"/>
      <c r="B52" s="29" t="s">
        <v>28</v>
      </c>
      <c r="C52" s="8" t="s">
        <v>45</v>
      </c>
      <c r="D52" s="5">
        <v>200</v>
      </c>
      <c r="E52" s="5">
        <f>IF($B52="","",D52*E$2)</f>
        <v>1400</v>
      </c>
      <c r="F52" s="5" t="s">
        <v>21</v>
      </c>
      <c r="G52" s="5">
        <f>IF(F52="к",D52*$H$3,IF(F52="г",D52*$H$4,"совсем ничего???"))</f>
        <v>160</v>
      </c>
      <c r="H52" s="5">
        <f>IF($B52="","",G52*H$2)</f>
        <v>960</v>
      </c>
      <c r="I52" s="16">
        <f>E52+H52</f>
        <v>2360</v>
      </c>
      <c r="J52" s="54" t="s">
        <v>120</v>
      </c>
    </row>
    <row r="53" spans="2:9" ht="12.75">
      <c r="B53" s="4" t="s">
        <v>28</v>
      </c>
      <c r="C53" s="6" t="s">
        <v>61</v>
      </c>
      <c r="D53" s="5">
        <v>120</v>
      </c>
      <c r="E53" s="5">
        <f>IF($B53="","",D53*E$2)</f>
        <v>840</v>
      </c>
      <c r="F53" s="5" t="s">
        <v>21</v>
      </c>
      <c r="G53" s="5">
        <f t="shared" si="10"/>
        <v>96</v>
      </c>
      <c r="H53" s="5">
        <f>IF($B53="","",G53*H$2)</f>
        <v>576</v>
      </c>
      <c r="I53" s="16">
        <f t="shared" si="11"/>
        <v>1416</v>
      </c>
    </row>
    <row r="54" spans="2:12" ht="12.75">
      <c r="B54" s="4" t="s">
        <v>28</v>
      </c>
      <c r="C54" s="6" t="s">
        <v>62</v>
      </c>
      <c r="D54" s="5">
        <v>500</v>
      </c>
      <c r="E54" s="5">
        <f>IF($B54="","",D54*E$2)</f>
        <v>3500</v>
      </c>
      <c r="F54" s="5" t="s">
        <v>20</v>
      </c>
      <c r="G54" s="5">
        <f t="shared" si="10"/>
        <v>200</v>
      </c>
      <c r="H54" s="5">
        <f>IF($B54="","",G54*H$2)</f>
        <v>1200</v>
      </c>
      <c r="I54" s="16">
        <f t="shared" si="11"/>
        <v>4700</v>
      </c>
      <c r="J54" s="26"/>
      <c r="K54" s="10"/>
      <c r="L54" s="10"/>
    </row>
    <row r="55" spans="2:9" ht="12.75">
      <c r="B55" s="4" t="s">
        <v>28</v>
      </c>
      <c r="C55" s="6" t="s">
        <v>63</v>
      </c>
      <c r="D55" s="5">
        <v>30</v>
      </c>
      <c r="E55" s="5">
        <f>IF($B55="","",D55*E$2)</f>
        <v>210</v>
      </c>
      <c r="F55" s="5" t="s">
        <v>20</v>
      </c>
      <c r="G55" s="5">
        <f t="shared" si="10"/>
        <v>12</v>
      </c>
      <c r="H55" s="5">
        <f>IF($B55="","",G55*H$2)</f>
        <v>72</v>
      </c>
      <c r="I55" s="16">
        <f t="shared" si="11"/>
        <v>282</v>
      </c>
    </row>
    <row r="56" spans="2:9" ht="12.75">
      <c r="B56" s="4" t="s">
        <v>28</v>
      </c>
      <c r="C56" s="6" t="s">
        <v>64</v>
      </c>
      <c r="D56" s="5">
        <v>120</v>
      </c>
      <c r="E56" s="5">
        <f>IF($B56="","",D56*E$2)</f>
        <v>840</v>
      </c>
      <c r="F56" s="5" t="s">
        <v>20</v>
      </c>
      <c r="G56" s="5">
        <f t="shared" si="10"/>
        <v>48</v>
      </c>
      <c r="H56" s="5">
        <f>IF($B56="","",G56*H$2)</f>
        <v>288</v>
      </c>
      <c r="I56" s="16">
        <f t="shared" si="11"/>
        <v>1128</v>
      </c>
    </row>
    <row r="57" spans="2:9" ht="12.75">
      <c r="B57" s="4" t="s">
        <v>28</v>
      </c>
      <c r="C57" s="11" t="s">
        <v>65</v>
      </c>
      <c r="D57" s="5">
        <v>30</v>
      </c>
      <c r="E57" s="5">
        <f>IF($B57="","",D57*E$2)</f>
        <v>210</v>
      </c>
      <c r="F57" s="5" t="s">
        <v>20</v>
      </c>
      <c r="I57" s="16">
        <f t="shared" si="11"/>
        <v>210</v>
      </c>
    </row>
    <row r="58" spans="2:9" ht="12.75">
      <c r="B58" s="4" t="s">
        <v>28</v>
      </c>
      <c r="C58" s="11" t="s">
        <v>110</v>
      </c>
      <c r="D58" s="5">
        <v>60</v>
      </c>
      <c r="E58" s="5">
        <f>IF($B58="","",D58*E$2)</f>
        <v>420</v>
      </c>
      <c r="F58" s="5" t="s">
        <v>20</v>
      </c>
      <c r="G58" s="5">
        <f>IF(F58="к",D58*$H$3,IF(F58="г",D58*$H$4,"совсем ничего???"))</f>
        <v>24</v>
      </c>
      <c r="H58" s="5">
        <f>IF($B58="","",G58*H$2)</f>
        <v>144</v>
      </c>
      <c r="I58" s="16">
        <f>E58+H58</f>
        <v>564</v>
      </c>
    </row>
    <row r="59" spans="2:10" ht="12.75">
      <c r="B59" s="4" t="s">
        <v>28</v>
      </c>
      <c r="C59" s="11" t="s">
        <v>66</v>
      </c>
      <c r="D59" s="5">
        <v>60</v>
      </c>
      <c r="E59" s="5">
        <f>IF($B59="","",D59*E$2)</f>
        <v>420</v>
      </c>
      <c r="F59" s="5" t="s">
        <v>20</v>
      </c>
      <c r="G59" s="5">
        <f>IF(F59="к",D59*$H$3,IF(F59="г",D59*$H$4,"совсем ничего???"))</f>
        <v>24</v>
      </c>
      <c r="H59" s="5">
        <f>IF($B59="","",G59*H$2)</f>
        <v>144</v>
      </c>
      <c r="I59" s="16">
        <f t="shared" si="11"/>
        <v>564</v>
      </c>
      <c r="J59" s="23" t="s">
        <v>111</v>
      </c>
    </row>
    <row r="60" spans="2:9" ht="12.75">
      <c r="B60" s="4" t="s">
        <v>28</v>
      </c>
      <c r="C60" s="11" t="s">
        <v>68</v>
      </c>
      <c r="D60" s="5">
        <v>200</v>
      </c>
      <c r="E60" s="5">
        <f>IF($B60="","",D60*E$2)</f>
        <v>1400</v>
      </c>
      <c r="F60" s="5" t="s">
        <v>21</v>
      </c>
      <c r="G60" s="5">
        <f>IF(F60="к",D60*$H$3,IF(F60="г",D60*$H$4,"совсем ничего???"))</f>
        <v>160</v>
      </c>
      <c r="H60" s="5">
        <f>IF($B60="","",G60*H$2)</f>
        <v>960</v>
      </c>
      <c r="I60" s="16">
        <f t="shared" si="11"/>
        <v>2360</v>
      </c>
    </row>
    <row r="61" spans="2:10" ht="12.75">
      <c r="B61" s="4" t="s">
        <v>28</v>
      </c>
      <c r="C61" s="11" t="s">
        <v>60</v>
      </c>
      <c r="D61" s="5">
        <v>50</v>
      </c>
      <c r="E61" s="5">
        <f>IF($B61="","",D61*E$2)</f>
        <v>350</v>
      </c>
      <c r="F61" s="5" t="s">
        <v>20</v>
      </c>
      <c r="G61" s="5">
        <f>IF(F61="к",D61*$H$3,IF(F61="г",D61*$H$4,"совсем ничего???"))</f>
        <v>20</v>
      </c>
      <c r="H61" s="5">
        <f>IF($B61="","",G61*H$2)</f>
        <v>120</v>
      </c>
      <c r="I61" s="16">
        <f t="shared" si="11"/>
        <v>470</v>
      </c>
      <c r="J61" s="23" t="s">
        <v>67</v>
      </c>
    </row>
    <row r="62" spans="1:10" ht="12.75">
      <c r="A62" s="3"/>
      <c r="B62" s="29" t="s">
        <v>28</v>
      </c>
      <c r="C62" s="11" t="s">
        <v>116</v>
      </c>
      <c r="D62" s="17">
        <v>400</v>
      </c>
      <c r="E62" s="5">
        <f>IF($B62="","",D62*E$2)</f>
        <v>2800</v>
      </c>
      <c r="H62" s="5">
        <f>IF($B62="","",G62*H$2)</f>
        <v>0</v>
      </c>
      <c r="I62" s="16">
        <f>E62+H62</f>
        <v>2800</v>
      </c>
      <c r="J62" s="23" t="s">
        <v>125</v>
      </c>
    </row>
    <row r="63" spans="1:10" ht="12.75">
      <c r="A63" s="3"/>
      <c r="B63" s="29" t="s">
        <v>28</v>
      </c>
      <c r="C63" s="11" t="s">
        <v>127</v>
      </c>
      <c r="D63" s="17">
        <v>300</v>
      </c>
      <c r="E63" s="5">
        <f>IF($B63="","",D63*E$2)</f>
        <v>2100</v>
      </c>
      <c r="H63" s="5">
        <f>IF($B63="","",G63*H$2)</f>
        <v>0</v>
      </c>
      <c r="I63" s="16">
        <f>E63+H63</f>
        <v>2100</v>
      </c>
      <c r="J63" s="54" t="s">
        <v>126</v>
      </c>
    </row>
    <row r="64" spans="1:10" ht="12.75">
      <c r="A64" s="3"/>
      <c r="B64" s="29" t="s">
        <v>28</v>
      </c>
      <c r="C64" s="11" t="s">
        <v>117</v>
      </c>
      <c r="D64" s="17"/>
      <c r="E64" s="5">
        <f>IF($B64="","",D64*E$2)</f>
        <v>0</v>
      </c>
      <c r="H64" s="5">
        <f>IF($B64="","",G64*H$2)</f>
        <v>0</v>
      </c>
      <c r="I64" s="16">
        <f>E64+H64</f>
        <v>0</v>
      </c>
      <c r="J64" s="54" t="s">
        <v>128</v>
      </c>
    </row>
    <row r="65" spans="1:10" ht="12.75">
      <c r="A65" s="3"/>
      <c r="B65" s="29" t="s">
        <v>28</v>
      </c>
      <c r="C65" s="6" t="s">
        <v>121</v>
      </c>
      <c r="D65" s="17"/>
      <c r="E65" s="5">
        <f>IF($B65="","",D65*E$2)</f>
        <v>0</v>
      </c>
      <c r="H65" s="5">
        <f>IF($B65="","",G65*H$2)</f>
        <v>0</v>
      </c>
      <c r="I65" s="16">
        <f t="shared" si="11"/>
        <v>0</v>
      </c>
      <c r="J65" s="23" t="s">
        <v>115</v>
      </c>
    </row>
    <row r="66" spans="1:5" ht="12.75">
      <c r="A66" s="3"/>
      <c r="B66" s="29"/>
      <c r="C66" s="11"/>
      <c r="D66" s="17"/>
      <c r="E66" s="5">
        <f>IF($B66="","",D66*E$2)</f>
      </c>
    </row>
    <row r="67" spans="1:10" s="109" customFormat="1" ht="12.75">
      <c r="A67" s="108" t="s">
        <v>182</v>
      </c>
      <c r="C67" s="110"/>
      <c r="D67" s="111"/>
      <c r="E67" s="111"/>
      <c r="F67" s="111"/>
      <c r="G67" s="111"/>
      <c r="H67" s="111"/>
      <c r="I67" s="112"/>
      <c r="J67" s="113"/>
    </row>
    <row r="68" spans="3:10" s="7" customFormat="1" ht="12.75" collapsed="1">
      <c r="C68" s="1" t="s">
        <v>69</v>
      </c>
      <c r="D68" s="2"/>
      <c r="E68" s="44">
        <f>IF(B68="","",D68*#REF!)</f>
      </c>
      <c r="F68" s="44"/>
      <c r="G68" s="44"/>
      <c r="H68" s="44">
        <f>IF(B68="","",G68*#REF!)</f>
      </c>
      <c r="I68" s="45"/>
      <c r="J68" s="24"/>
    </row>
    <row r="69" spans="1:9" ht="12.75" hidden="1" outlineLevel="1">
      <c r="A69" s="20" t="s">
        <v>6</v>
      </c>
      <c r="B69" s="29">
        <v>40396</v>
      </c>
      <c r="C69" s="6" t="s">
        <v>56</v>
      </c>
      <c r="D69" s="5">
        <f>VLOOKUP(C69,C$7:D$45,2,FALSE)</f>
        <v>20</v>
      </c>
      <c r="E69" s="5">
        <f aca="true" t="shared" si="12" ref="E69:E89">IF($B69="","",D69*E$2)</f>
        <v>140</v>
      </c>
      <c r="F69" s="5" t="s">
        <v>21</v>
      </c>
      <c r="G69" s="5">
        <f>IF(F69="к",D69*$H$3,IF(F69="г",D69*$H$4,"совсем ничего???"))</f>
        <v>16</v>
      </c>
      <c r="H69" s="5">
        <f aca="true" t="shared" si="13" ref="H69:H89">IF($B69="","",G69*H$2)</f>
        <v>96</v>
      </c>
      <c r="I69" s="16">
        <f>E69+H69</f>
        <v>236</v>
      </c>
    </row>
    <row r="70" spans="1:9" ht="12.75" hidden="1" outlineLevel="1">
      <c r="A70" s="20" t="s">
        <v>44</v>
      </c>
      <c r="B70" s="29">
        <v>40396</v>
      </c>
      <c r="C70" s="11" t="s">
        <v>22</v>
      </c>
      <c r="D70" s="5">
        <f>VLOOKUP(C70,C$7:D$45,2,FALSE)</f>
        <v>30</v>
      </c>
      <c r="E70" s="5">
        <f t="shared" si="12"/>
        <v>210</v>
      </c>
      <c r="F70" s="5" t="s">
        <v>21</v>
      </c>
      <c r="G70" s="5">
        <f>IF(F70="к",D70*$H$3,IF(F70="г",D70*$H$4,"совсем ничего???"))</f>
        <v>24</v>
      </c>
      <c r="H70" s="5">
        <f t="shared" si="13"/>
        <v>144</v>
      </c>
      <c r="I70" s="16">
        <f>E70+H70</f>
        <v>354</v>
      </c>
    </row>
    <row r="71" spans="1:9" ht="12.75" hidden="1" outlineLevel="1">
      <c r="A71" s="20"/>
      <c r="B71" s="29">
        <v>40396</v>
      </c>
      <c r="C71" s="11" t="s">
        <v>82</v>
      </c>
      <c r="D71" s="5">
        <f>VLOOKUP(C71,C$7:D$45,2,FALSE)</f>
        <v>10</v>
      </c>
      <c r="E71" s="5">
        <f t="shared" si="12"/>
        <v>70</v>
      </c>
      <c r="F71" s="5" t="s">
        <v>21</v>
      </c>
      <c r="G71" s="5">
        <f>IF(F71="к",D71*$H$3,IF(F71="г",D71*$H$4,"совсем ничего???"))</f>
        <v>8</v>
      </c>
      <c r="H71" s="5">
        <f t="shared" si="13"/>
        <v>48</v>
      </c>
      <c r="I71" s="16">
        <f>E71+H71</f>
        <v>118</v>
      </c>
    </row>
    <row r="72" spans="1:8" ht="12.75" hidden="1" outlineLevel="1">
      <c r="A72" s="3"/>
      <c r="B72" s="29"/>
      <c r="C72" s="6"/>
      <c r="E72" s="5">
        <f t="shared" si="12"/>
      </c>
      <c r="H72" s="5">
        <f t="shared" si="13"/>
      </c>
    </row>
    <row r="73" spans="1:9" ht="12.75" hidden="1" outlineLevel="1">
      <c r="A73" s="3" t="s">
        <v>7</v>
      </c>
      <c r="B73" s="29">
        <v>40396</v>
      </c>
      <c r="C73" s="6" t="s">
        <v>58</v>
      </c>
      <c r="D73" s="5">
        <f aca="true" t="shared" si="14" ref="D73:D81">VLOOKUP(C73,C$7:D$45,2,FALSE)</f>
        <v>30</v>
      </c>
      <c r="E73" s="5">
        <f t="shared" si="12"/>
        <v>210</v>
      </c>
      <c r="F73" s="5" t="s">
        <v>20</v>
      </c>
      <c r="G73" s="5">
        <f aca="true" t="shared" si="15" ref="G73:G81">IF(F73="к",D73*$H$3,IF(F73="г",D73*$H$4,"совсем ничего???"))</f>
        <v>12</v>
      </c>
      <c r="H73" s="5">
        <f t="shared" si="13"/>
        <v>72</v>
      </c>
      <c r="I73" s="16">
        <f aca="true" t="shared" si="16" ref="I73:I81">E73+H73</f>
        <v>282</v>
      </c>
    </row>
    <row r="74" spans="1:9" ht="12.75" hidden="1" outlineLevel="1">
      <c r="A74" s="3" t="s">
        <v>8</v>
      </c>
      <c r="B74" s="29">
        <v>40396</v>
      </c>
      <c r="C74" s="6" t="s">
        <v>47</v>
      </c>
      <c r="D74" s="5">
        <f t="shared" si="14"/>
        <v>50</v>
      </c>
      <c r="E74" s="5">
        <f t="shared" si="12"/>
        <v>350</v>
      </c>
      <c r="F74" s="5" t="s">
        <v>20</v>
      </c>
      <c r="G74" s="5">
        <f t="shared" si="15"/>
        <v>20</v>
      </c>
      <c r="H74" s="5">
        <f t="shared" si="13"/>
        <v>120</v>
      </c>
      <c r="I74" s="16">
        <f t="shared" si="16"/>
        <v>470</v>
      </c>
    </row>
    <row r="75" spans="1:9" ht="12.75" hidden="1" outlineLevel="1">
      <c r="A75" s="3" t="s">
        <v>9</v>
      </c>
      <c r="B75" s="29">
        <v>40396</v>
      </c>
      <c r="C75" s="6" t="s">
        <v>48</v>
      </c>
      <c r="D75" s="5">
        <f t="shared" si="14"/>
        <v>35</v>
      </c>
      <c r="E75" s="5">
        <f t="shared" si="12"/>
        <v>245</v>
      </c>
      <c r="F75" s="5" t="s">
        <v>20</v>
      </c>
      <c r="G75" s="5">
        <f t="shared" si="15"/>
        <v>14</v>
      </c>
      <c r="H75" s="5">
        <f t="shared" si="13"/>
        <v>84</v>
      </c>
      <c r="I75" s="16">
        <f t="shared" si="16"/>
        <v>329</v>
      </c>
    </row>
    <row r="76" spans="1:9" ht="12.75" hidden="1" outlineLevel="1">
      <c r="A76" s="3" t="s">
        <v>10</v>
      </c>
      <c r="B76" s="29">
        <v>40396</v>
      </c>
      <c r="C76" s="8" t="s">
        <v>57</v>
      </c>
      <c r="D76" s="5">
        <f t="shared" si="14"/>
        <v>35</v>
      </c>
      <c r="E76" s="5">
        <f t="shared" si="12"/>
        <v>245</v>
      </c>
      <c r="F76" s="5" t="s">
        <v>20</v>
      </c>
      <c r="G76" s="5">
        <f t="shared" si="15"/>
        <v>14</v>
      </c>
      <c r="H76" s="5">
        <f t="shared" si="13"/>
        <v>84</v>
      </c>
      <c r="I76" s="16">
        <f t="shared" si="16"/>
        <v>329</v>
      </c>
    </row>
    <row r="77" spans="1:9" ht="12.75" hidden="1" outlineLevel="1">
      <c r="A77" s="3"/>
      <c r="B77" s="29">
        <v>40396</v>
      </c>
      <c r="C77" s="8" t="s">
        <v>84</v>
      </c>
      <c r="D77" s="5">
        <f t="shared" si="14"/>
        <v>8</v>
      </c>
      <c r="E77" s="5">
        <f t="shared" si="12"/>
        <v>56</v>
      </c>
      <c r="F77" s="5" t="s">
        <v>20</v>
      </c>
      <c r="G77" s="5">
        <f t="shared" si="15"/>
        <v>3.2</v>
      </c>
      <c r="H77" s="5">
        <f t="shared" si="13"/>
        <v>19.200000000000003</v>
      </c>
      <c r="I77" s="16">
        <f t="shared" si="16"/>
        <v>75.2</v>
      </c>
    </row>
    <row r="78" spans="1:9" ht="12.75" hidden="1" outlineLevel="1">
      <c r="A78" s="3"/>
      <c r="B78" s="29">
        <v>40396</v>
      </c>
      <c r="C78" s="6" t="s">
        <v>40</v>
      </c>
      <c r="D78" s="5">
        <f t="shared" si="14"/>
        <v>35</v>
      </c>
      <c r="E78" s="5">
        <f t="shared" si="12"/>
        <v>245</v>
      </c>
      <c r="F78" s="5" t="s">
        <v>21</v>
      </c>
      <c r="G78" s="5">
        <f t="shared" si="15"/>
        <v>28</v>
      </c>
      <c r="H78" s="5">
        <f t="shared" si="13"/>
        <v>168</v>
      </c>
      <c r="I78" s="16">
        <f t="shared" si="16"/>
        <v>413</v>
      </c>
    </row>
    <row r="79" spans="2:9" ht="12.75" hidden="1" outlineLevel="1">
      <c r="B79" s="29">
        <v>40396</v>
      </c>
      <c r="C79" s="6" t="s">
        <v>49</v>
      </c>
      <c r="D79" s="5">
        <f t="shared" si="14"/>
        <v>30</v>
      </c>
      <c r="E79" s="5">
        <f t="shared" si="12"/>
        <v>210</v>
      </c>
      <c r="F79" s="5" t="s">
        <v>21</v>
      </c>
      <c r="G79" s="5">
        <f t="shared" si="15"/>
        <v>24</v>
      </c>
      <c r="H79" s="5">
        <f t="shared" si="13"/>
        <v>144</v>
      </c>
      <c r="I79" s="16">
        <f t="shared" si="16"/>
        <v>354</v>
      </c>
    </row>
    <row r="80" spans="2:9" ht="12.75" hidden="1" outlineLevel="1">
      <c r="B80" s="29">
        <v>40396</v>
      </c>
      <c r="C80" s="6" t="s">
        <v>96</v>
      </c>
      <c r="D80" s="5">
        <f t="shared" si="14"/>
        <v>25</v>
      </c>
      <c r="E80" s="5">
        <f t="shared" si="12"/>
        <v>175</v>
      </c>
      <c r="F80" s="5" t="s">
        <v>21</v>
      </c>
      <c r="G80" s="5">
        <f t="shared" si="15"/>
        <v>20</v>
      </c>
      <c r="H80" s="5">
        <f t="shared" si="13"/>
        <v>120</v>
      </c>
      <c r="I80" s="16">
        <f t="shared" si="16"/>
        <v>295</v>
      </c>
    </row>
    <row r="81" spans="1:9" ht="12.75" hidden="1" outlineLevel="1">
      <c r="A81" s="3"/>
      <c r="B81" s="29">
        <v>40396</v>
      </c>
      <c r="C81" s="8" t="s">
        <v>103</v>
      </c>
      <c r="D81" s="5">
        <f t="shared" si="14"/>
        <v>40</v>
      </c>
      <c r="E81" s="5">
        <f t="shared" si="12"/>
        <v>280</v>
      </c>
      <c r="F81" s="5" t="s">
        <v>21</v>
      </c>
      <c r="G81" s="5">
        <f t="shared" si="15"/>
        <v>32</v>
      </c>
      <c r="H81" s="5">
        <f t="shared" si="13"/>
        <v>192</v>
      </c>
      <c r="I81" s="16">
        <f t="shared" si="16"/>
        <v>472</v>
      </c>
    </row>
    <row r="82" spans="2:8" ht="12.75" hidden="1" outlineLevel="1">
      <c r="B82" s="29"/>
      <c r="C82" s="8"/>
      <c r="E82" s="5">
        <f t="shared" si="12"/>
      </c>
      <c r="H82" s="5">
        <f t="shared" si="13"/>
      </c>
    </row>
    <row r="83" spans="1:9" ht="12.75" hidden="1" outlineLevel="1">
      <c r="A83" s="3" t="s">
        <v>11</v>
      </c>
      <c r="B83" s="29">
        <v>40396</v>
      </c>
      <c r="C83" s="8" t="s">
        <v>59</v>
      </c>
      <c r="D83" s="5">
        <f aca="true" t="shared" si="17" ref="D83:D89">VLOOKUP(C83,C$7:D$45,2,FALSE)</f>
        <v>90</v>
      </c>
      <c r="E83" s="5">
        <f t="shared" si="12"/>
        <v>630</v>
      </c>
      <c r="F83" s="5" t="s">
        <v>20</v>
      </c>
      <c r="G83" s="5">
        <f aca="true" t="shared" si="18" ref="G83:G89">IF(F83="к",D83*$H$3,IF(F83="г",D83*$H$4,"совсем ничего???"))</f>
        <v>36</v>
      </c>
      <c r="H83" s="5">
        <f t="shared" si="13"/>
        <v>216</v>
      </c>
      <c r="I83" s="16">
        <f aca="true" t="shared" si="19" ref="I83:I89">E83+H83</f>
        <v>846</v>
      </c>
    </row>
    <row r="84" spans="1:10" ht="12.75" hidden="1" outlineLevel="1">
      <c r="A84" s="3" t="s">
        <v>12</v>
      </c>
      <c r="B84" s="29">
        <v>40396</v>
      </c>
      <c r="C84" s="6" t="s">
        <v>39</v>
      </c>
      <c r="D84" s="5">
        <f t="shared" si="17"/>
        <v>100</v>
      </c>
      <c r="E84" s="5">
        <f t="shared" si="12"/>
        <v>700</v>
      </c>
      <c r="F84" s="5" t="s">
        <v>20</v>
      </c>
      <c r="G84" s="5">
        <f t="shared" si="18"/>
        <v>40</v>
      </c>
      <c r="H84" s="5">
        <f t="shared" si="13"/>
        <v>240</v>
      </c>
      <c r="I84" s="16">
        <f t="shared" si="19"/>
        <v>940</v>
      </c>
      <c r="J84" s="22"/>
    </row>
    <row r="85" spans="1:9" ht="12.75" hidden="1" outlineLevel="1">
      <c r="A85" s="3" t="s">
        <v>13</v>
      </c>
      <c r="B85" s="29">
        <v>40396</v>
      </c>
      <c r="C85" s="6" t="s">
        <v>48</v>
      </c>
      <c r="D85" s="5">
        <f t="shared" si="17"/>
        <v>35</v>
      </c>
      <c r="E85" s="5">
        <f t="shared" si="12"/>
        <v>245</v>
      </c>
      <c r="F85" s="5" t="s">
        <v>20</v>
      </c>
      <c r="G85" s="5">
        <f t="shared" si="18"/>
        <v>14</v>
      </c>
      <c r="H85" s="5">
        <f t="shared" si="13"/>
        <v>84</v>
      </c>
      <c r="I85" s="16">
        <f t="shared" si="19"/>
        <v>329</v>
      </c>
    </row>
    <row r="86" spans="1:10" ht="12.75" hidden="1" outlineLevel="1">
      <c r="A86" s="3" t="s">
        <v>14</v>
      </c>
      <c r="B86" s="29">
        <v>40396</v>
      </c>
      <c r="C86" s="8" t="s">
        <v>51</v>
      </c>
      <c r="D86" s="5">
        <f t="shared" si="17"/>
        <v>5</v>
      </c>
      <c r="E86" s="5">
        <f t="shared" si="12"/>
        <v>35</v>
      </c>
      <c r="F86" s="5" t="s">
        <v>20</v>
      </c>
      <c r="G86" s="5">
        <f t="shared" si="18"/>
        <v>2</v>
      </c>
      <c r="H86" s="5">
        <f t="shared" si="13"/>
        <v>12</v>
      </c>
      <c r="I86" s="16">
        <f t="shared" si="19"/>
        <v>47</v>
      </c>
      <c r="J86" s="27"/>
    </row>
    <row r="87" spans="1:10" ht="12.75" hidden="1" outlineLevel="1">
      <c r="A87" s="3"/>
      <c r="B87" s="29">
        <v>40396</v>
      </c>
      <c r="C87" s="8" t="s">
        <v>37</v>
      </c>
      <c r="D87" s="5">
        <f t="shared" si="17"/>
        <v>10</v>
      </c>
      <c r="E87" s="5">
        <f t="shared" si="12"/>
        <v>70</v>
      </c>
      <c r="F87" s="5" t="s">
        <v>21</v>
      </c>
      <c r="G87" s="5">
        <f t="shared" si="18"/>
        <v>8</v>
      </c>
      <c r="H87" s="5">
        <f t="shared" si="13"/>
        <v>48</v>
      </c>
      <c r="I87" s="16">
        <f t="shared" si="19"/>
        <v>118</v>
      </c>
      <c r="J87" s="27"/>
    </row>
    <row r="88" spans="2:9" ht="12.75" hidden="1" outlineLevel="1">
      <c r="B88" s="29">
        <v>40396</v>
      </c>
      <c r="C88" s="6" t="s">
        <v>104</v>
      </c>
      <c r="D88" s="5">
        <f t="shared" si="17"/>
        <v>50</v>
      </c>
      <c r="E88" s="5">
        <f t="shared" si="12"/>
        <v>350</v>
      </c>
      <c r="F88" s="5" t="s">
        <v>21</v>
      </c>
      <c r="G88" s="5">
        <f t="shared" si="18"/>
        <v>40</v>
      </c>
      <c r="H88" s="5">
        <f t="shared" si="13"/>
        <v>240</v>
      </c>
      <c r="I88" s="16">
        <f t="shared" si="19"/>
        <v>590</v>
      </c>
    </row>
    <row r="89" spans="1:9" ht="12.75" hidden="1" outlineLevel="1">
      <c r="A89" s="3"/>
      <c r="B89" s="29">
        <v>40396</v>
      </c>
      <c r="C89" s="6" t="s">
        <v>40</v>
      </c>
      <c r="D89" s="5">
        <f t="shared" si="17"/>
        <v>35</v>
      </c>
      <c r="E89" s="5">
        <f t="shared" si="12"/>
        <v>245</v>
      </c>
      <c r="F89" s="5" t="s">
        <v>21</v>
      </c>
      <c r="G89" s="5">
        <f t="shared" si="18"/>
        <v>28</v>
      </c>
      <c r="H89" s="5">
        <f t="shared" si="13"/>
        <v>168</v>
      </c>
      <c r="I89" s="16">
        <f t="shared" si="19"/>
        <v>413</v>
      </c>
    </row>
    <row r="90" spans="4:10" ht="12.75" hidden="1" outlineLevel="1">
      <c r="D90" s="4"/>
      <c r="E90" s="4"/>
      <c r="F90" s="4"/>
      <c r="G90" s="4"/>
      <c r="H90" s="4"/>
      <c r="I90" s="4"/>
      <c r="J90" s="4"/>
    </row>
    <row r="91" spans="3:10" s="7" customFormat="1" ht="12.75" collapsed="1">
      <c r="C91" s="1" t="s">
        <v>70</v>
      </c>
      <c r="D91" s="2"/>
      <c r="E91" s="44">
        <f aca="true" t="shared" si="20" ref="E91:E98">IF($B91="","",D91*E$2)</f>
      </c>
      <c r="F91" s="44"/>
      <c r="G91" s="44"/>
      <c r="H91" s="44">
        <f aca="true" t="shared" si="21" ref="H91:H98">IF($B91="","",G91*H$2)</f>
      </c>
      <c r="I91" s="45"/>
      <c r="J91" s="24"/>
    </row>
    <row r="92" spans="1:9" ht="12.75" hidden="1" outlineLevel="1">
      <c r="A92" s="3" t="s">
        <v>1</v>
      </c>
      <c r="B92" s="29">
        <v>40397</v>
      </c>
      <c r="C92" s="6" t="s">
        <v>90</v>
      </c>
      <c r="D92" s="5">
        <f aca="true" t="shared" si="22" ref="D92:D98">VLOOKUP(C92,C$7:D$45,2,FALSE)</f>
        <v>50</v>
      </c>
      <c r="E92" s="5">
        <f t="shared" si="20"/>
        <v>350</v>
      </c>
      <c r="F92" s="5" t="s">
        <v>20</v>
      </c>
      <c r="G92" s="5">
        <f aca="true" t="shared" si="23" ref="G92:G98">IF(F92="к",D92*$H$3,IF(F92="г",D92*$H$4,"совсем ничего???"))</f>
        <v>20</v>
      </c>
      <c r="H92" s="5">
        <f t="shared" si="21"/>
        <v>120</v>
      </c>
      <c r="I92" s="16">
        <f aca="true" t="shared" si="24" ref="I92:I98">E92+H92</f>
        <v>470</v>
      </c>
    </row>
    <row r="93" spans="1:10" ht="12.75" hidden="1" outlineLevel="1">
      <c r="A93" s="3" t="s">
        <v>2</v>
      </c>
      <c r="B93" s="29">
        <v>40397</v>
      </c>
      <c r="C93" s="8" t="s">
        <v>53</v>
      </c>
      <c r="D93" s="5">
        <f t="shared" si="22"/>
        <v>47</v>
      </c>
      <c r="E93" s="5">
        <f t="shared" si="20"/>
        <v>329</v>
      </c>
      <c r="F93" s="5" t="s">
        <v>21</v>
      </c>
      <c r="G93" s="5">
        <f t="shared" si="23"/>
        <v>37.6</v>
      </c>
      <c r="H93" s="5">
        <f t="shared" si="21"/>
        <v>225.60000000000002</v>
      </c>
      <c r="I93" s="16">
        <f t="shared" si="24"/>
        <v>554.6</v>
      </c>
      <c r="J93" s="46"/>
    </row>
    <row r="94" spans="1:10" ht="12.75" hidden="1" outlineLevel="1">
      <c r="A94" s="3" t="s">
        <v>3</v>
      </c>
      <c r="B94" s="29">
        <v>40397</v>
      </c>
      <c r="C94" s="6" t="s">
        <v>54</v>
      </c>
      <c r="D94" s="5">
        <f t="shared" si="22"/>
        <v>30</v>
      </c>
      <c r="E94" s="5">
        <f t="shared" si="20"/>
        <v>210</v>
      </c>
      <c r="F94" s="5" t="s">
        <v>21</v>
      </c>
      <c r="G94" s="5">
        <f t="shared" si="23"/>
        <v>24</v>
      </c>
      <c r="H94" s="5">
        <f t="shared" si="21"/>
        <v>144</v>
      </c>
      <c r="I94" s="16">
        <f t="shared" si="24"/>
        <v>354</v>
      </c>
      <c r="J94" s="47"/>
    </row>
    <row r="95" spans="1:10" ht="12.75" hidden="1" outlineLevel="1">
      <c r="A95" s="3" t="s">
        <v>4</v>
      </c>
      <c r="B95" s="29">
        <v>40397</v>
      </c>
      <c r="C95" s="6" t="s">
        <v>92</v>
      </c>
      <c r="D95" s="5">
        <f t="shared" si="22"/>
        <v>15</v>
      </c>
      <c r="E95" s="5">
        <f t="shared" si="20"/>
        <v>105</v>
      </c>
      <c r="F95" s="5" t="s">
        <v>21</v>
      </c>
      <c r="G95" s="5">
        <f t="shared" si="23"/>
        <v>12</v>
      </c>
      <c r="H95" s="5">
        <f t="shared" si="21"/>
        <v>72</v>
      </c>
      <c r="I95" s="16">
        <f t="shared" si="24"/>
        <v>177</v>
      </c>
      <c r="J95" s="47"/>
    </row>
    <row r="96" spans="1:10" ht="12.75" hidden="1" outlineLevel="1">
      <c r="A96" s="3" t="s">
        <v>5</v>
      </c>
      <c r="B96" s="29">
        <v>40397</v>
      </c>
      <c r="C96" s="6" t="s">
        <v>138</v>
      </c>
      <c r="D96" s="5">
        <f t="shared" si="22"/>
        <v>17</v>
      </c>
      <c r="E96" s="5">
        <f t="shared" si="20"/>
        <v>119</v>
      </c>
      <c r="F96" s="5" t="s">
        <v>21</v>
      </c>
      <c r="G96" s="5">
        <f t="shared" si="23"/>
        <v>13.600000000000001</v>
      </c>
      <c r="H96" s="5">
        <f t="shared" si="21"/>
        <v>81.60000000000001</v>
      </c>
      <c r="I96" s="16">
        <f t="shared" si="24"/>
        <v>200.60000000000002</v>
      </c>
      <c r="J96" s="47"/>
    </row>
    <row r="97" spans="1:10" ht="12.75" hidden="1" outlineLevel="1">
      <c r="A97" s="3" t="s">
        <v>2</v>
      </c>
      <c r="B97" s="29">
        <v>40397</v>
      </c>
      <c r="C97" s="6" t="s">
        <v>55</v>
      </c>
      <c r="D97" s="5">
        <f t="shared" si="22"/>
        <v>20</v>
      </c>
      <c r="E97" s="5">
        <f t="shared" si="20"/>
        <v>140</v>
      </c>
      <c r="F97" s="5" t="s">
        <v>21</v>
      </c>
      <c r="G97" s="5">
        <f t="shared" si="23"/>
        <v>16</v>
      </c>
      <c r="H97" s="5">
        <f t="shared" si="21"/>
        <v>96</v>
      </c>
      <c r="I97" s="16">
        <f t="shared" si="24"/>
        <v>236</v>
      </c>
      <c r="J97" s="47"/>
    </row>
    <row r="98" spans="1:10" ht="12.75" hidden="1" outlineLevel="1">
      <c r="A98" s="3" t="s">
        <v>6</v>
      </c>
      <c r="B98" s="29">
        <v>40397</v>
      </c>
      <c r="C98" s="8" t="s">
        <v>102</v>
      </c>
      <c r="D98" s="5">
        <f t="shared" si="22"/>
        <v>20</v>
      </c>
      <c r="E98" s="5">
        <f t="shared" si="20"/>
        <v>140</v>
      </c>
      <c r="F98" s="5" t="s">
        <v>21</v>
      </c>
      <c r="G98" s="5">
        <f t="shared" si="23"/>
        <v>16</v>
      </c>
      <c r="H98" s="5">
        <f t="shared" si="21"/>
        <v>96</v>
      </c>
      <c r="I98" s="16">
        <f t="shared" si="24"/>
        <v>236</v>
      </c>
      <c r="J98" s="47"/>
    </row>
    <row r="99" spans="2:10" ht="12.75" hidden="1" outlineLevel="1">
      <c r="B99" s="29"/>
      <c r="C99" s="6"/>
      <c r="J99" s="47"/>
    </row>
    <row r="100" spans="2:10" ht="12.75" hidden="1" outlineLevel="1">
      <c r="B100" s="29">
        <v>40397</v>
      </c>
      <c r="C100" s="6" t="s">
        <v>56</v>
      </c>
      <c r="D100" s="5">
        <f>VLOOKUP(C100,C$7:D$45,2,FALSE)</f>
        <v>20</v>
      </c>
      <c r="E100" s="5">
        <f aca="true" t="shared" si="25" ref="E100:E120">IF($B100="","",D100*E$2)</f>
        <v>140</v>
      </c>
      <c r="F100" s="5" t="s">
        <v>21</v>
      </c>
      <c r="G100" s="5">
        <f>IF(F100="к",D100*$H$3,IF(F100="г",D100*$H$4,"совсем ничего???"))</f>
        <v>16</v>
      </c>
      <c r="H100" s="5">
        <f aca="true" t="shared" si="26" ref="H100:H120">IF($B100="","",G100*H$2)</f>
        <v>96</v>
      </c>
      <c r="I100" s="16">
        <f>E100+H100</f>
        <v>236</v>
      </c>
      <c r="J100" s="47"/>
    </row>
    <row r="101" spans="1:10" ht="12.75" hidden="1" outlineLevel="1">
      <c r="A101" s="20" t="s">
        <v>6</v>
      </c>
      <c r="B101" s="29">
        <v>40397</v>
      </c>
      <c r="C101" s="11" t="s">
        <v>22</v>
      </c>
      <c r="D101" s="5">
        <f>VLOOKUP(C101,C$7:D$45,2,FALSE)</f>
        <v>30</v>
      </c>
      <c r="E101" s="5">
        <f t="shared" si="25"/>
        <v>210</v>
      </c>
      <c r="F101" s="5" t="s">
        <v>21</v>
      </c>
      <c r="G101" s="5">
        <f>IF(F101="к",D101*$H$3,IF(F101="г",D101*$H$4,"совсем ничего???"))</f>
        <v>24</v>
      </c>
      <c r="H101" s="5">
        <f t="shared" si="26"/>
        <v>144</v>
      </c>
      <c r="I101" s="16">
        <f>E101+H101</f>
        <v>354</v>
      </c>
      <c r="J101" s="47"/>
    </row>
    <row r="102" spans="1:10" ht="12.75" hidden="1" outlineLevel="1">
      <c r="A102" s="20" t="s">
        <v>44</v>
      </c>
      <c r="B102" s="29">
        <v>40397</v>
      </c>
      <c r="C102" s="11" t="s">
        <v>82</v>
      </c>
      <c r="D102" s="5">
        <f>VLOOKUP(C102,C$7:D$45,2,FALSE)</f>
        <v>10</v>
      </c>
      <c r="E102" s="5">
        <f t="shared" si="25"/>
        <v>70</v>
      </c>
      <c r="F102" s="5" t="s">
        <v>21</v>
      </c>
      <c r="G102" s="5">
        <f>IF(F102="к",D102*$H$3,IF(F102="г",D102*$H$4,"совсем ничего???"))</f>
        <v>8</v>
      </c>
      <c r="H102" s="5">
        <f t="shared" si="26"/>
        <v>48</v>
      </c>
      <c r="I102" s="16">
        <f>E102+H102</f>
        <v>118</v>
      </c>
      <c r="J102" s="47"/>
    </row>
    <row r="103" spans="1:10" ht="12.75" hidden="1" outlineLevel="1">
      <c r="A103" s="3"/>
      <c r="B103" s="29"/>
      <c r="E103" s="5">
        <f t="shared" si="25"/>
      </c>
      <c r="H103" s="5">
        <f t="shared" si="26"/>
      </c>
      <c r="J103" s="47"/>
    </row>
    <row r="104" spans="1:10" ht="12.75" hidden="1" outlineLevel="1">
      <c r="A104" s="3" t="s">
        <v>7</v>
      </c>
      <c r="B104" s="29">
        <v>40397</v>
      </c>
      <c r="C104" s="6" t="s">
        <v>58</v>
      </c>
      <c r="D104" s="5">
        <f aca="true" t="shared" si="27" ref="D104:D112">VLOOKUP(C104,C$7:D$45,2,FALSE)</f>
        <v>30</v>
      </c>
      <c r="E104" s="5">
        <f t="shared" si="25"/>
        <v>210</v>
      </c>
      <c r="F104" s="5" t="s">
        <v>20</v>
      </c>
      <c r="G104" s="5">
        <f aca="true" t="shared" si="28" ref="G104:G112">IF(F104="к",D104*$H$3,IF(F104="г",D104*$H$4,"совсем ничего???"))</f>
        <v>12</v>
      </c>
      <c r="H104" s="5">
        <f t="shared" si="26"/>
        <v>72</v>
      </c>
      <c r="I104" s="16">
        <f aca="true" t="shared" si="29" ref="I104:I112">E104+H104</f>
        <v>282</v>
      </c>
      <c r="J104" s="47"/>
    </row>
    <row r="105" spans="1:10" ht="12.75" hidden="1" outlineLevel="1">
      <c r="A105" s="3" t="s">
        <v>8</v>
      </c>
      <c r="B105" s="29">
        <v>40397</v>
      </c>
      <c r="C105" s="6" t="s">
        <v>47</v>
      </c>
      <c r="D105" s="5">
        <f t="shared" si="27"/>
        <v>50</v>
      </c>
      <c r="E105" s="5">
        <f t="shared" si="25"/>
        <v>350</v>
      </c>
      <c r="F105" s="5" t="s">
        <v>20</v>
      </c>
      <c r="G105" s="5">
        <f t="shared" si="28"/>
        <v>20</v>
      </c>
      <c r="H105" s="5">
        <f t="shared" si="26"/>
        <v>120</v>
      </c>
      <c r="I105" s="16">
        <f t="shared" si="29"/>
        <v>470</v>
      </c>
      <c r="J105" s="47"/>
    </row>
    <row r="106" spans="1:10" ht="12.75" hidden="1" outlineLevel="1">
      <c r="A106" s="3" t="s">
        <v>9</v>
      </c>
      <c r="B106" s="29">
        <v>40397</v>
      </c>
      <c r="C106" s="6" t="s">
        <v>48</v>
      </c>
      <c r="D106" s="5">
        <f t="shared" si="27"/>
        <v>35</v>
      </c>
      <c r="E106" s="5">
        <f t="shared" si="25"/>
        <v>245</v>
      </c>
      <c r="F106" s="5" t="s">
        <v>20</v>
      </c>
      <c r="G106" s="5">
        <f t="shared" si="28"/>
        <v>14</v>
      </c>
      <c r="H106" s="5">
        <f t="shared" si="26"/>
        <v>84</v>
      </c>
      <c r="I106" s="16">
        <f t="shared" si="29"/>
        <v>329</v>
      </c>
      <c r="J106" s="47"/>
    </row>
    <row r="107" spans="1:10" ht="12.75" hidden="1" outlineLevel="1">
      <c r="A107" s="3" t="s">
        <v>10</v>
      </c>
      <c r="B107" s="29">
        <v>40397</v>
      </c>
      <c r="C107" s="8" t="s">
        <v>57</v>
      </c>
      <c r="D107" s="5">
        <f t="shared" si="27"/>
        <v>35</v>
      </c>
      <c r="E107" s="5">
        <f t="shared" si="25"/>
        <v>245</v>
      </c>
      <c r="F107" s="5" t="s">
        <v>20</v>
      </c>
      <c r="G107" s="5">
        <f t="shared" si="28"/>
        <v>14</v>
      </c>
      <c r="H107" s="5">
        <f t="shared" si="26"/>
        <v>84</v>
      </c>
      <c r="I107" s="16">
        <f t="shared" si="29"/>
        <v>329</v>
      </c>
      <c r="J107" s="47"/>
    </row>
    <row r="108" spans="1:10" ht="12.75" hidden="1" outlineLevel="1">
      <c r="A108" s="3"/>
      <c r="B108" s="29">
        <v>40397</v>
      </c>
      <c r="C108" s="8" t="s">
        <v>84</v>
      </c>
      <c r="D108" s="5">
        <f t="shared" si="27"/>
        <v>8</v>
      </c>
      <c r="E108" s="5">
        <f t="shared" si="25"/>
        <v>56</v>
      </c>
      <c r="F108" s="5" t="s">
        <v>20</v>
      </c>
      <c r="G108" s="5">
        <f t="shared" si="28"/>
        <v>3.2</v>
      </c>
      <c r="H108" s="5">
        <f t="shared" si="26"/>
        <v>19.200000000000003</v>
      </c>
      <c r="I108" s="16">
        <f t="shared" si="29"/>
        <v>75.2</v>
      </c>
      <c r="J108" s="47"/>
    </row>
    <row r="109" spans="1:10" ht="12.75" hidden="1" outlineLevel="1">
      <c r="A109" s="3"/>
      <c r="B109" s="29">
        <v>40397</v>
      </c>
      <c r="C109" s="6" t="s">
        <v>40</v>
      </c>
      <c r="D109" s="5">
        <f t="shared" si="27"/>
        <v>35</v>
      </c>
      <c r="E109" s="5">
        <f t="shared" si="25"/>
        <v>245</v>
      </c>
      <c r="F109" s="5" t="s">
        <v>21</v>
      </c>
      <c r="G109" s="5">
        <f t="shared" si="28"/>
        <v>28</v>
      </c>
      <c r="H109" s="5">
        <f t="shared" si="26"/>
        <v>168</v>
      </c>
      <c r="I109" s="16">
        <f t="shared" si="29"/>
        <v>413</v>
      </c>
      <c r="J109" s="47"/>
    </row>
    <row r="110" spans="1:9" ht="12.75" hidden="1" outlineLevel="1">
      <c r="A110" s="3"/>
      <c r="B110" s="29">
        <v>40397</v>
      </c>
      <c r="C110" s="6" t="s">
        <v>49</v>
      </c>
      <c r="D110" s="5">
        <f t="shared" si="27"/>
        <v>30</v>
      </c>
      <c r="E110" s="5">
        <f t="shared" si="25"/>
        <v>210</v>
      </c>
      <c r="F110" s="5" t="s">
        <v>21</v>
      </c>
      <c r="G110" s="5">
        <f t="shared" si="28"/>
        <v>24</v>
      </c>
      <c r="H110" s="5">
        <f t="shared" si="26"/>
        <v>144</v>
      </c>
      <c r="I110" s="16">
        <f t="shared" si="29"/>
        <v>354</v>
      </c>
    </row>
    <row r="111" spans="2:9" ht="12.75" hidden="1" outlineLevel="1">
      <c r="B111" s="29">
        <v>40397</v>
      </c>
      <c r="C111" s="6" t="s">
        <v>96</v>
      </c>
      <c r="D111" s="5">
        <f t="shared" si="27"/>
        <v>25</v>
      </c>
      <c r="E111" s="5">
        <f t="shared" si="25"/>
        <v>175</v>
      </c>
      <c r="F111" s="5" t="s">
        <v>21</v>
      </c>
      <c r="G111" s="5">
        <f t="shared" si="28"/>
        <v>20</v>
      </c>
      <c r="H111" s="5">
        <f t="shared" si="26"/>
        <v>120</v>
      </c>
      <c r="I111" s="16">
        <f t="shared" si="29"/>
        <v>295</v>
      </c>
    </row>
    <row r="112" spans="2:9" ht="12.75" hidden="1" outlineLevel="1">
      <c r="B112" s="29">
        <v>40397</v>
      </c>
      <c r="C112" s="8" t="s">
        <v>103</v>
      </c>
      <c r="D112" s="5">
        <f t="shared" si="27"/>
        <v>40</v>
      </c>
      <c r="E112" s="5">
        <f t="shared" si="25"/>
        <v>280</v>
      </c>
      <c r="F112" s="5" t="s">
        <v>21</v>
      </c>
      <c r="G112" s="5">
        <f t="shared" si="28"/>
        <v>32</v>
      </c>
      <c r="H112" s="5">
        <f t="shared" si="26"/>
        <v>192</v>
      </c>
      <c r="I112" s="16">
        <f t="shared" si="29"/>
        <v>472</v>
      </c>
    </row>
    <row r="113" spans="2:8" ht="12.75" hidden="1" outlineLevel="1">
      <c r="B113" s="29"/>
      <c r="E113" s="5">
        <f t="shared" si="25"/>
      </c>
      <c r="H113" s="5">
        <f t="shared" si="26"/>
      </c>
    </row>
    <row r="114" spans="1:9" ht="12.75" hidden="1" outlineLevel="1">
      <c r="A114" s="3" t="s">
        <v>11</v>
      </c>
      <c r="B114" s="29">
        <v>40397</v>
      </c>
      <c r="C114" s="8" t="s">
        <v>38</v>
      </c>
      <c r="D114" s="5">
        <f aca="true" t="shared" si="30" ref="D114:D120">VLOOKUP(C114,C$7:D$45,2,FALSE)</f>
        <v>80</v>
      </c>
      <c r="E114" s="5">
        <f t="shared" si="25"/>
        <v>560</v>
      </c>
      <c r="F114" s="5" t="s">
        <v>20</v>
      </c>
      <c r="G114" s="5">
        <f aca="true" t="shared" si="31" ref="G114:G120">IF(F114="к",D114*$H$3,IF(F114="г",D114*$H$4,"совсем ничего???"))</f>
        <v>32</v>
      </c>
      <c r="H114" s="5">
        <f t="shared" si="26"/>
        <v>192</v>
      </c>
      <c r="I114" s="16">
        <f aca="true" t="shared" si="32" ref="I114:I120">E114+H114</f>
        <v>752</v>
      </c>
    </row>
    <row r="115" spans="1:10" ht="12.75" hidden="1" outlineLevel="1">
      <c r="A115" s="3" t="s">
        <v>12</v>
      </c>
      <c r="B115" s="29">
        <v>40397</v>
      </c>
      <c r="C115" s="6" t="s">
        <v>39</v>
      </c>
      <c r="D115" s="5">
        <f t="shared" si="30"/>
        <v>100</v>
      </c>
      <c r="E115" s="5">
        <f t="shared" si="25"/>
        <v>700</v>
      </c>
      <c r="F115" s="5" t="s">
        <v>20</v>
      </c>
      <c r="G115" s="5">
        <f t="shared" si="31"/>
        <v>40</v>
      </c>
      <c r="H115" s="5">
        <f t="shared" si="26"/>
        <v>240</v>
      </c>
      <c r="I115" s="16">
        <f t="shared" si="32"/>
        <v>940</v>
      </c>
      <c r="J115" s="22"/>
    </row>
    <row r="116" spans="1:9" ht="12.75" hidden="1" outlineLevel="1">
      <c r="A116" s="3" t="s">
        <v>13</v>
      </c>
      <c r="B116" s="29">
        <v>40397</v>
      </c>
      <c r="C116" s="6" t="s">
        <v>48</v>
      </c>
      <c r="D116" s="5">
        <f t="shared" si="30"/>
        <v>35</v>
      </c>
      <c r="E116" s="5">
        <f t="shared" si="25"/>
        <v>245</v>
      </c>
      <c r="F116" s="5" t="s">
        <v>20</v>
      </c>
      <c r="G116" s="5">
        <f t="shared" si="31"/>
        <v>14</v>
      </c>
      <c r="H116" s="5">
        <f t="shared" si="26"/>
        <v>84</v>
      </c>
      <c r="I116" s="16">
        <f t="shared" si="32"/>
        <v>329</v>
      </c>
    </row>
    <row r="117" spans="1:9" ht="12.75" hidden="1" outlineLevel="1">
      <c r="A117" s="3" t="s">
        <v>14</v>
      </c>
      <c r="B117" s="29">
        <v>40397</v>
      </c>
      <c r="C117" s="8" t="s">
        <v>51</v>
      </c>
      <c r="D117" s="5">
        <f t="shared" si="30"/>
        <v>5</v>
      </c>
      <c r="E117" s="5">
        <f t="shared" si="25"/>
        <v>35</v>
      </c>
      <c r="F117" s="5" t="s">
        <v>20</v>
      </c>
      <c r="G117" s="5">
        <f t="shared" si="31"/>
        <v>2</v>
      </c>
      <c r="H117" s="5">
        <f t="shared" si="26"/>
        <v>12</v>
      </c>
      <c r="I117" s="16">
        <f t="shared" si="32"/>
        <v>47</v>
      </c>
    </row>
    <row r="118" spans="1:9" ht="12.75" hidden="1" outlineLevel="1">
      <c r="A118" s="3"/>
      <c r="B118" s="29">
        <v>40397</v>
      </c>
      <c r="C118" s="8" t="s">
        <v>37</v>
      </c>
      <c r="D118" s="5">
        <f t="shared" si="30"/>
        <v>10</v>
      </c>
      <c r="E118" s="5">
        <f t="shared" si="25"/>
        <v>70</v>
      </c>
      <c r="F118" s="5" t="s">
        <v>21</v>
      </c>
      <c r="G118" s="5">
        <f t="shared" si="31"/>
        <v>8</v>
      </c>
      <c r="H118" s="5">
        <f t="shared" si="26"/>
        <v>48</v>
      </c>
      <c r="I118" s="16">
        <f t="shared" si="32"/>
        <v>118</v>
      </c>
    </row>
    <row r="119" spans="2:10" ht="12.75" hidden="1" outlineLevel="1">
      <c r="B119" s="29">
        <v>40397</v>
      </c>
      <c r="C119" s="6" t="s">
        <v>104</v>
      </c>
      <c r="D119" s="5">
        <f t="shared" si="30"/>
        <v>50</v>
      </c>
      <c r="E119" s="5">
        <f t="shared" si="25"/>
        <v>350</v>
      </c>
      <c r="F119" s="5" t="s">
        <v>21</v>
      </c>
      <c r="G119" s="5">
        <f t="shared" si="31"/>
        <v>40</v>
      </c>
      <c r="H119" s="5">
        <f t="shared" si="26"/>
        <v>240</v>
      </c>
      <c r="I119" s="16">
        <f t="shared" si="32"/>
        <v>590</v>
      </c>
      <c r="J119" s="27"/>
    </row>
    <row r="120" spans="2:10" ht="12.75" hidden="1" outlineLevel="1">
      <c r="B120" s="29">
        <v>40397</v>
      </c>
      <c r="C120" s="6" t="s">
        <v>40</v>
      </c>
      <c r="D120" s="5">
        <f t="shared" si="30"/>
        <v>35</v>
      </c>
      <c r="E120" s="5">
        <f t="shared" si="25"/>
        <v>245</v>
      </c>
      <c r="F120" s="5" t="s">
        <v>21</v>
      </c>
      <c r="G120" s="5">
        <f t="shared" si="31"/>
        <v>28</v>
      </c>
      <c r="H120" s="5">
        <f t="shared" si="26"/>
        <v>168</v>
      </c>
      <c r="I120" s="16">
        <f t="shared" si="32"/>
        <v>413</v>
      </c>
      <c r="J120" s="27"/>
    </row>
    <row r="121" spans="2:10" ht="12.75" hidden="1" outlineLevel="1">
      <c r="B121" s="29"/>
      <c r="C121" s="14"/>
      <c r="J121" s="27"/>
    </row>
    <row r="122" spans="3:10" s="18" customFormat="1" ht="12.75" collapsed="1">
      <c r="C122" s="18" t="s">
        <v>71</v>
      </c>
      <c r="D122" s="19"/>
      <c r="E122" s="44">
        <f aca="true" t="shared" si="33" ref="E122:E129">IF($B122="","",D122*E$2)</f>
      </c>
      <c r="F122" s="45"/>
      <c r="G122" s="45"/>
      <c r="H122" s="44">
        <f aca="true" t="shared" si="34" ref="H122:H129">IF($B122="","",G122*H$2)</f>
      </c>
      <c r="I122" s="45"/>
      <c r="J122" s="25"/>
    </row>
    <row r="123" spans="1:9" ht="12.75" hidden="1" outlineLevel="1">
      <c r="A123" s="3" t="s">
        <v>1</v>
      </c>
      <c r="B123" s="29">
        <v>40398</v>
      </c>
      <c r="C123" s="6" t="s">
        <v>97</v>
      </c>
      <c r="D123" s="5">
        <f aca="true" t="shared" si="35" ref="D123:D129">VLOOKUP(C123,C$7:D$45,2,FALSE)</f>
        <v>50</v>
      </c>
      <c r="E123" s="5">
        <f t="shared" si="33"/>
        <v>350</v>
      </c>
      <c r="F123" s="5" t="s">
        <v>20</v>
      </c>
      <c r="G123" s="5">
        <f aca="true" t="shared" si="36" ref="G123:G129">IF(F123="к",D123*$H$3,IF(F123="г",D123*$H$4,"совсем ничего???"))</f>
        <v>20</v>
      </c>
      <c r="H123" s="5">
        <f t="shared" si="34"/>
        <v>120</v>
      </c>
      <c r="I123" s="16">
        <f aca="true" t="shared" si="37" ref="I123:I129">E123+H123</f>
        <v>470</v>
      </c>
    </row>
    <row r="124" spans="1:10" ht="12.75" hidden="1" outlineLevel="1">
      <c r="A124" s="3" t="s">
        <v>2</v>
      </c>
      <c r="B124" s="29">
        <v>40398</v>
      </c>
      <c r="C124" s="8" t="s">
        <v>53</v>
      </c>
      <c r="D124" s="5">
        <f t="shared" si="35"/>
        <v>47</v>
      </c>
      <c r="E124" s="5">
        <f t="shared" si="33"/>
        <v>329</v>
      </c>
      <c r="F124" s="5" t="s">
        <v>21</v>
      </c>
      <c r="G124" s="5">
        <f t="shared" si="36"/>
        <v>37.6</v>
      </c>
      <c r="H124" s="5">
        <f t="shared" si="34"/>
        <v>225.60000000000002</v>
      </c>
      <c r="I124" s="16">
        <f t="shared" si="37"/>
        <v>554.6</v>
      </c>
      <c r="J124" s="43"/>
    </row>
    <row r="125" spans="1:9" ht="12.75" hidden="1" outlineLevel="1">
      <c r="A125" s="3" t="s">
        <v>3</v>
      </c>
      <c r="B125" s="29">
        <v>40398</v>
      </c>
      <c r="C125" s="6" t="s">
        <v>54</v>
      </c>
      <c r="D125" s="5">
        <f t="shared" si="35"/>
        <v>30</v>
      </c>
      <c r="E125" s="5">
        <f t="shared" si="33"/>
        <v>210</v>
      </c>
      <c r="F125" s="5" t="s">
        <v>21</v>
      </c>
      <c r="G125" s="5">
        <f t="shared" si="36"/>
        <v>24</v>
      </c>
      <c r="H125" s="5">
        <f t="shared" si="34"/>
        <v>144</v>
      </c>
      <c r="I125" s="16">
        <f t="shared" si="37"/>
        <v>354</v>
      </c>
    </row>
    <row r="126" spans="1:9" ht="12.75" hidden="1" outlineLevel="1">
      <c r="A126" s="3" t="s">
        <v>4</v>
      </c>
      <c r="B126" s="29">
        <v>40398</v>
      </c>
      <c r="C126" s="6" t="s">
        <v>92</v>
      </c>
      <c r="D126" s="5">
        <f t="shared" si="35"/>
        <v>15</v>
      </c>
      <c r="E126" s="5">
        <f t="shared" si="33"/>
        <v>105</v>
      </c>
      <c r="F126" s="5" t="s">
        <v>21</v>
      </c>
      <c r="G126" s="5">
        <f t="shared" si="36"/>
        <v>12</v>
      </c>
      <c r="H126" s="5">
        <f t="shared" si="34"/>
        <v>72</v>
      </c>
      <c r="I126" s="16">
        <f t="shared" si="37"/>
        <v>177</v>
      </c>
    </row>
    <row r="127" spans="1:9" ht="12.75" hidden="1" outlineLevel="1">
      <c r="A127" s="3" t="s">
        <v>5</v>
      </c>
      <c r="B127" s="29">
        <v>40398</v>
      </c>
      <c r="C127" s="6" t="s">
        <v>138</v>
      </c>
      <c r="D127" s="5">
        <f t="shared" si="35"/>
        <v>17</v>
      </c>
      <c r="E127" s="5">
        <f t="shared" si="33"/>
        <v>119</v>
      </c>
      <c r="F127" s="5" t="s">
        <v>21</v>
      </c>
      <c r="G127" s="5">
        <f t="shared" si="36"/>
        <v>13.600000000000001</v>
      </c>
      <c r="H127" s="5">
        <f t="shared" si="34"/>
        <v>81.60000000000001</v>
      </c>
      <c r="I127" s="16">
        <f t="shared" si="37"/>
        <v>200.60000000000002</v>
      </c>
    </row>
    <row r="128" spans="1:9" ht="12.75" hidden="1" outlineLevel="1">
      <c r="A128" s="3" t="s">
        <v>2</v>
      </c>
      <c r="B128" s="29">
        <v>40398</v>
      </c>
      <c r="C128" s="6" t="s">
        <v>55</v>
      </c>
      <c r="D128" s="5">
        <f t="shared" si="35"/>
        <v>20</v>
      </c>
      <c r="E128" s="5">
        <f t="shared" si="33"/>
        <v>140</v>
      </c>
      <c r="F128" s="5" t="s">
        <v>21</v>
      </c>
      <c r="G128" s="5">
        <f t="shared" si="36"/>
        <v>16</v>
      </c>
      <c r="H128" s="5">
        <f t="shared" si="34"/>
        <v>96</v>
      </c>
      <c r="I128" s="16">
        <f t="shared" si="37"/>
        <v>236</v>
      </c>
    </row>
    <row r="129" spans="1:9" ht="12.75" hidden="1" outlineLevel="1">
      <c r="A129" s="3" t="s">
        <v>6</v>
      </c>
      <c r="B129" s="29">
        <v>40398</v>
      </c>
      <c r="C129" s="8" t="s">
        <v>102</v>
      </c>
      <c r="D129" s="5">
        <f t="shared" si="35"/>
        <v>20</v>
      </c>
      <c r="E129" s="5">
        <f t="shared" si="33"/>
        <v>140</v>
      </c>
      <c r="F129" s="5" t="s">
        <v>21</v>
      </c>
      <c r="G129" s="5">
        <f t="shared" si="36"/>
        <v>16</v>
      </c>
      <c r="H129" s="5">
        <f t="shared" si="34"/>
        <v>96</v>
      </c>
      <c r="I129" s="16">
        <f t="shared" si="37"/>
        <v>236</v>
      </c>
    </row>
    <row r="130" spans="1:3" ht="12.75" hidden="1" outlineLevel="1">
      <c r="A130" s="3"/>
      <c r="B130" s="29"/>
      <c r="C130" s="6"/>
    </row>
    <row r="131" spans="1:9" ht="12.75" hidden="1" outlineLevel="1">
      <c r="A131" s="20" t="s">
        <v>6</v>
      </c>
      <c r="B131" s="29">
        <v>40398</v>
      </c>
      <c r="C131" s="6" t="s">
        <v>56</v>
      </c>
      <c r="D131" s="5">
        <f>VLOOKUP(C131,C$7:D$45,2,FALSE)</f>
        <v>20</v>
      </c>
      <c r="E131" s="5">
        <f aca="true" t="shared" si="38" ref="E131:E151">IF($B131="","",D131*E$2)</f>
        <v>140</v>
      </c>
      <c r="F131" s="5" t="s">
        <v>21</v>
      </c>
      <c r="G131" s="5">
        <f>IF(F131="к",D131*$H$3,IF(F131="г",D131*$H$4,"совсем ничего???"))</f>
        <v>16</v>
      </c>
      <c r="H131" s="5">
        <f aca="true" t="shared" si="39" ref="H131:H151">IF($B131="","",G131*H$2)</f>
        <v>96</v>
      </c>
      <c r="I131" s="16">
        <f>E131+H131</f>
        <v>236</v>
      </c>
    </row>
    <row r="132" spans="1:9" ht="12.75" hidden="1" outlineLevel="1">
      <c r="A132" s="20" t="s">
        <v>44</v>
      </c>
      <c r="B132" s="29">
        <v>40398</v>
      </c>
      <c r="C132" s="11" t="s">
        <v>22</v>
      </c>
      <c r="D132" s="5">
        <f>VLOOKUP(C132,C$7:D$45,2,FALSE)</f>
        <v>30</v>
      </c>
      <c r="E132" s="5">
        <f t="shared" si="38"/>
        <v>210</v>
      </c>
      <c r="F132" s="5" t="s">
        <v>21</v>
      </c>
      <c r="G132" s="5">
        <f>IF(F132="к",D132*$H$3,IF(F132="г",D132*$H$4,"совсем ничего???"))</f>
        <v>24</v>
      </c>
      <c r="H132" s="5">
        <f t="shared" si="39"/>
        <v>144</v>
      </c>
      <c r="I132" s="16">
        <f>E132+H132</f>
        <v>354</v>
      </c>
    </row>
    <row r="133" spans="1:9" ht="12.75" hidden="1" outlineLevel="1">
      <c r="A133" s="20"/>
      <c r="B133" s="29">
        <v>40398</v>
      </c>
      <c r="C133" s="11" t="s">
        <v>82</v>
      </c>
      <c r="D133" s="5">
        <f>VLOOKUP(C133,C$7:D$45,2,FALSE)</f>
        <v>10</v>
      </c>
      <c r="E133" s="5">
        <f t="shared" si="38"/>
        <v>70</v>
      </c>
      <c r="F133" s="5" t="s">
        <v>21</v>
      </c>
      <c r="G133" s="5">
        <f>IF(F133="к",D133*$H$3,IF(F133="г",D133*$H$4,"совсем ничего???"))</f>
        <v>8</v>
      </c>
      <c r="H133" s="5">
        <f t="shared" si="39"/>
        <v>48</v>
      </c>
      <c r="I133" s="16">
        <f>E133+H133</f>
        <v>118</v>
      </c>
    </row>
    <row r="134" spans="1:8" ht="12.75" hidden="1" outlineLevel="1">
      <c r="A134" s="20"/>
      <c r="B134" s="29"/>
      <c r="E134" s="5">
        <f t="shared" si="38"/>
      </c>
      <c r="H134" s="5">
        <f t="shared" si="39"/>
      </c>
    </row>
    <row r="135" spans="1:9" ht="12.75" hidden="1" outlineLevel="1">
      <c r="A135" s="3" t="s">
        <v>7</v>
      </c>
      <c r="B135" s="29">
        <v>40398</v>
      </c>
      <c r="C135" s="6" t="s">
        <v>58</v>
      </c>
      <c r="D135" s="5">
        <f aca="true" t="shared" si="40" ref="D135:D143">VLOOKUP(C135,C$7:D$45,2,FALSE)</f>
        <v>30</v>
      </c>
      <c r="E135" s="5">
        <f t="shared" si="38"/>
        <v>210</v>
      </c>
      <c r="F135" s="5" t="s">
        <v>20</v>
      </c>
      <c r="G135" s="5">
        <f aca="true" t="shared" si="41" ref="G135:G143">IF(F135="к",D135*$H$3,IF(F135="г",D135*$H$4,"совсем ничего???"))</f>
        <v>12</v>
      </c>
      <c r="H135" s="5">
        <f t="shared" si="39"/>
        <v>72</v>
      </c>
      <c r="I135" s="16">
        <f aca="true" t="shared" si="42" ref="I135:I143">E135+H135</f>
        <v>282</v>
      </c>
    </row>
    <row r="136" spans="1:9" ht="12.75" hidden="1" outlineLevel="1">
      <c r="A136" s="3" t="s">
        <v>8</v>
      </c>
      <c r="B136" s="29">
        <v>40398</v>
      </c>
      <c r="C136" s="6" t="s">
        <v>47</v>
      </c>
      <c r="D136" s="5">
        <f t="shared" si="40"/>
        <v>50</v>
      </c>
      <c r="E136" s="5">
        <f t="shared" si="38"/>
        <v>350</v>
      </c>
      <c r="F136" s="5" t="s">
        <v>20</v>
      </c>
      <c r="G136" s="5">
        <f t="shared" si="41"/>
        <v>20</v>
      </c>
      <c r="H136" s="5">
        <f t="shared" si="39"/>
        <v>120</v>
      </c>
      <c r="I136" s="16">
        <f t="shared" si="42"/>
        <v>470</v>
      </c>
    </row>
    <row r="137" spans="1:9" ht="12.75" hidden="1" outlineLevel="1">
      <c r="A137" s="3" t="s">
        <v>9</v>
      </c>
      <c r="B137" s="29">
        <v>40398</v>
      </c>
      <c r="C137" s="6" t="s">
        <v>48</v>
      </c>
      <c r="D137" s="5">
        <f t="shared" si="40"/>
        <v>35</v>
      </c>
      <c r="E137" s="5">
        <f t="shared" si="38"/>
        <v>245</v>
      </c>
      <c r="F137" s="5" t="s">
        <v>20</v>
      </c>
      <c r="G137" s="5">
        <f t="shared" si="41"/>
        <v>14</v>
      </c>
      <c r="H137" s="5">
        <f t="shared" si="39"/>
        <v>84</v>
      </c>
      <c r="I137" s="16">
        <f t="shared" si="42"/>
        <v>329</v>
      </c>
    </row>
    <row r="138" spans="1:9" ht="12.75" hidden="1" outlineLevel="1">
      <c r="A138" s="3" t="s">
        <v>10</v>
      </c>
      <c r="B138" s="29">
        <v>40398</v>
      </c>
      <c r="C138" s="8" t="s">
        <v>57</v>
      </c>
      <c r="D138" s="5">
        <f t="shared" si="40"/>
        <v>35</v>
      </c>
      <c r="E138" s="5">
        <f t="shared" si="38"/>
        <v>245</v>
      </c>
      <c r="F138" s="5" t="s">
        <v>20</v>
      </c>
      <c r="G138" s="5">
        <f t="shared" si="41"/>
        <v>14</v>
      </c>
      <c r="H138" s="5">
        <f t="shared" si="39"/>
        <v>84</v>
      </c>
      <c r="I138" s="16">
        <f t="shared" si="42"/>
        <v>329</v>
      </c>
    </row>
    <row r="139" spans="1:9" ht="12.75" hidden="1" outlineLevel="1">
      <c r="A139" s="3"/>
      <c r="B139" s="29">
        <v>40398</v>
      </c>
      <c r="C139" s="8" t="s">
        <v>84</v>
      </c>
      <c r="D139" s="5">
        <f t="shared" si="40"/>
        <v>8</v>
      </c>
      <c r="E139" s="5">
        <f t="shared" si="38"/>
        <v>56</v>
      </c>
      <c r="F139" s="5" t="s">
        <v>20</v>
      </c>
      <c r="G139" s="5">
        <f t="shared" si="41"/>
        <v>3.2</v>
      </c>
      <c r="H139" s="5">
        <f t="shared" si="39"/>
        <v>19.200000000000003</v>
      </c>
      <c r="I139" s="16">
        <f t="shared" si="42"/>
        <v>75.2</v>
      </c>
    </row>
    <row r="140" spans="1:9" ht="12.75" hidden="1" outlineLevel="1">
      <c r="A140" s="3"/>
      <c r="B140" s="29">
        <v>40398</v>
      </c>
      <c r="C140" s="6" t="s">
        <v>40</v>
      </c>
      <c r="D140" s="5">
        <f t="shared" si="40"/>
        <v>35</v>
      </c>
      <c r="E140" s="5">
        <f t="shared" si="38"/>
        <v>245</v>
      </c>
      <c r="F140" s="5" t="s">
        <v>21</v>
      </c>
      <c r="G140" s="5">
        <f t="shared" si="41"/>
        <v>28</v>
      </c>
      <c r="H140" s="5">
        <f t="shared" si="39"/>
        <v>168</v>
      </c>
      <c r="I140" s="16">
        <f t="shared" si="42"/>
        <v>413</v>
      </c>
    </row>
    <row r="141" spans="1:9" ht="12.75" hidden="1" outlineLevel="1">
      <c r="A141" s="3"/>
      <c r="B141" s="29">
        <v>40398</v>
      </c>
      <c r="C141" s="6" t="s">
        <v>49</v>
      </c>
      <c r="D141" s="5">
        <f t="shared" si="40"/>
        <v>30</v>
      </c>
      <c r="E141" s="5">
        <f t="shared" si="38"/>
        <v>210</v>
      </c>
      <c r="F141" s="5" t="s">
        <v>21</v>
      </c>
      <c r="G141" s="5">
        <f t="shared" si="41"/>
        <v>24</v>
      </c>
      <c r="H141" s="5">
        <f t="shared" si="39"/>
        <v>144</v>
      </c>
      <c r="I141" s="16">
        <f t="shared" si="42"/>
        <v>354</v>
      </c>
    </row>
    <row r="142" spans="2:9" ht="12.75" hidden="1" outlineLevel="1">
      <c r="B142" s="29">
        <v>40398</v>
      </c>
      <c r="C142" s="6" t="s">
        <v>96</v>
      </c>
      <c r="D142" s="5">
        <f t="shared" si="40"/>
        <v>25</v>
      </c>
      <c r="E142" s="5">
        <f t="shared" si="38"/>
        <v>175</v>
      </c>
      <c r="F142" s="5" t="s">
        <v>21</v>
      </c>
      <c r="G142" s="5">
        <f t="shared" si="41"/>
        <v>20</v>
      </c>
      <c r="H142" s="5">
        <f t="shared" si="39"/>
        <v>120</v>
      </c>
      <c r="I142" s="16">
        <f t="shared" si="42"/>
        <v>295</v>
      </c>
    </row>
    <row r="143" spans="2:9" ht="12.75" hidden="1" outlineLevel="1">
      <c r="B143" s="29">
        <v>40398</v>
      </c>
      <c r="C143" s="8" t="s">
        <v>103</v>
      </c>
      <c r="D143" s="5">
        <f t="shared" si="40"/>
        <v>40</v>
      </c>
      <c r="E143" s="5">
        <f t="shared" si="38"/>
        <v>280</v>
      </c>
      <c r="F143" s="5" t="s">
        <v>21</v>
      </c>
      <c r="G143" s="5">
        <f t="shared" si="41"/>
        <v>32</v>
      </c>
      <c r="H143" s="5">
        <f t="shared" si="39"/>
        <v>192</v>
      </c>
      <c r="I143" s="16">
        <f t="shared" si="42"/>
        <v>472</v>
      </c>
    </row>
    <row r="144" spans="1:8" ht="12.75" hidden="1" outlineLevel="1">
      <c r="A144" s="3"/>
      <c r="B144" s="29"/>
      <c r="E144" s="5">
        <f t="shared" si="38"/>
      </c>
      <c r="H144" s="5">
        <f t="shared" si="39"/>
      </c>
    </row>
    <row r="145" spans="1:9" ht="12.75" hidden="1" outlineLevel="1">
      <c r="A145" s="3" t="s">
        <v>11</v>
      </c>
      <c r="B145" s="29">
        <v>40398</v>
      </c>
      <c r="C145" s="8" t="s">
        <v>50</v>
      </c>
      <c r="D145" s="5">
        <f aca="true" t="shared" si="43" ref="D145:D151">VLOOKUP(C145,C$7:D$45,2,FALSE)</f>
        <v>80</v>
      </c>
      <c r="E145" s="5">
        <f t="shared" si="38"/>
        <v>560</v>
      </c>
      <c r="F145" s="5" t="s">
        <v>20</v>
      </c>
      <c r="G145" s="5">
        <f aca="true" t="shared" si="44" ref="G145:G151">IF(F145="к",D145*$H$3,IF(F145="г",D145*$H$4,"совсем ничего???"))</f>
        <v>32</v>
      </c>
      <c r="H145" s="5">
        <f t="shared" si="39"/>
        <v>192</v>
      </c>
      <c r="I145" s="16">
        <f aca="true" t="shared" si="45" ref="I145:I151">E145+H145</f>
        <v>752</v>
      </c>
    </row>
    <row r="146" spans="1:10" ht="12.75" hidden="1" outlineLevel="1">
      <c r="A146" s="3" t="s">
        <v>12</v>
      </c>
      <c r="B146" s="29">
        <v>40398</v>
      </c>
      <c r="C146" s="6" t="s">
        <v>39</v>
      </c>
      <c r="D146" s="5">
        <f t="shared" si="43"/>
        <v>100</v>
      </c>
      <c r="E146" s="5">
        <f t="shared" si="38"/>
        <v>700</v>
      </c>
      <c r="F146" s="5" t="s">
        <v>20</v>
      </c>
      <c r="G146" s="5">
        <f t="shared" si="44"/>
        <v>40</v>
      </c>
      <c r="H146" s="5">
        <f t="shared" si="39"/>
        <v>240</v>
      </c>
      <c r="I146" s="16">
        <f t="shared" si="45"/>
        <v>940</v>
      </c>
      <c r="J146" s="22"/>
    </row>
    <row r="147" spans="1:9" ht="12.75" hidden="1" outlineLevel="1">
      <c r="A147" s="3" t="s">
        <v>13</v>
      </c>
      <c r="B147" s="29">
        <v>40398</v>
      </c>
      <c r="C147" s="6" t="s">
        <v>48</v>
      </c>
      <c r="D147" s="5">
        <f t="shared" si="43"/>
        <v>35</v>
      </c>
      <c r="E147" s="5">
        <f t="shared" si="38"/>
        <v>245</v>
      </c>
      <c r="F147" s="5" t="s">
        <v>20</v>
      </c>
      <c r="G147" s="5">
        <f t="shared" si="44"/>
        <v>14</v>
      </c>
      <c r="H147" s="5">
        <f t="shared" si="39"/>
        <v>84</v>
      </c>
      <c r="I147" s="16">
        <f t="shared" si="45"/>
        <v>329</v>
      </c>
    </row>
    <row r="148" spans="1:9" ht="12.75" hidden="1" outlineLevel="1">
      <c r="A148" s="3" t="s">
        <v>14</v>
      </c>
      <c r="B148" s="29">
        <v>40398</v>
      </c>
      <c r="C148" s="8" t="s">
        <v>51</v>
      </c>
      <c r="D148" s="5">
        <f t="shared" si="43"/>
        <v>5</v>
      </c>
      <c r="E148" s="5">
        <f t="shared" si="38"/>
        <v>35</v>
      </c>
      <c r="F148" s="5" t="s">
        <v>20</v>
      </c>
      <c r="G148" s="5">
        <f t="shared" si="44"/>
        <v>2</v>
      </c>
      <c r="H148" s="5">
        <f t="shared" si="39"/>
        <v>12</v>
      </c>
      <c r="I148" s="16">
        <f t="shared" si="45"/>
        <v>47</v>
      </c>
    </row>
    <row r="149" spans="1:9" ht="12.75" hidden="1" outlineLevel="1">
      <c r="A149" s="3"/>
      <c r="B149" s="29">
        <v>40398</v>
      </c>
      <c r="C149" s="8" t="s">
        <v>37</v>
      </c>
      <c r="D149" s="5">
        <f t="shared" si="43"/>
        <v>10</v>
      </c>
      <c r="E149" s="5">
        <f t="shared" si="38"/>
        <v>70</v>
      </c>
      <c r="F149" s="5" t="s">
        <v>21</v>
      </c>
      <c r="G149" s="5">
        <f t="shared" si="44"/>
        <v>8</v>
      </c>
      <c r="H149" s="5">
        <f t="shared" si="39"/>
        <v>48</v>
      </c>
      <c r="I149" s="16">
        <f t="shared" si="45"/>
        <v>118</v>
      </c>
    </row>
    <row r="150" spans="2:10" ht="12.75" hidden="1" outlineLevel="1">
      <c r="B150" s="29">
        <v>40398</v>
      </c>
      <c r="C150" s="6" t="s">
        <v>104</v>
      </c>
      <c r="D150" s="5">
        <f t="shared" si="43"/>
        <v>50</v>
      </c>
      <c r="E150" s="5">
        <f t="shared" si="38"/>
        <v>350</v>
      </c>
      <c r="F150" s="5" t="s">
        <v>21</v>
      </c>
      <c r="G150" s="5">
        <f t="shared" si="44"/>
        <v>40</v>
      </c>
      <c r="H150" s="5">
        <f t="shared" si="39"/>
        <v>240</v>
      </c>
      <c r="I150" s="16">
        <f t="shared" si="45"/>
        <v>590</v>
      </c>
      <c r="J150" s="27"/>
    </row>
    <row r="151" spans="2:10" ht="12.75" hidden="1" outlineLevel="1">
      <c r="B151" s="29">
        <v>40398</v>
      </c>
      <c r="C151" s="6" t="s">
        <v>40</v>
      </c>
      <c r="D151" s="5">
        <f t="shared" si="43"/>
        <v>35</v>
      </c>
      <c r="E151" s="5">
        <f t="shared" si="38"/>
        <v>245</v>
      </c>
      <c r="F151" s="5" t="s">
        <v>21</v>
      </c>
      <c r="G151" s="5">
        <f t="shared" si="44"/>
        <v>28</v>
      </c>
      <c r="H151" s="5">
        <f t="shared" si="39"/>
        <v>168</v>
      </c>
      <c r="I151" s="16">
        <f t="shared" si="45"/>
        <v>413</v>
      </c>
      <c r="J151" s="27"/>
    </row>
    <row r="152" spans="2:10" ht="12.75" hidden="1" outlineLevel="1">
      <c r="B152" s="29"/>
      <c r="C152" s="11"/>
      <c r="J152" s="27"/>
    </row>
    <row r="153" spans="3:10" s="18" customFormat="1" ht="12.75" collapsed="1">
      <c r="C153" s="18" t="s">
        <v>72</v>
      </c>
      <c r="D153" s="19"/>
      <c r="E153" s="44">
        <f aca="true" t="shared" si="46" ref="E153:E160">IF($B153="","",D153*E$2)</f>
      </c>
      <c r="F153" s="45"/>
      <c r="G153" s="45"/>
      <c r="H153" s="44">
        <f aca="true" t="shared" si="47" ref="H153:H160">IF($B153="","",G153*H$2)</f>
      </c>
      <c r="I153" s="45"/>
      <c r="J153" s="25"/>
    </row>
    <row r="154" spans="1:9" ht="12.75" hidden="1" outlineLevel="1">
      <c r="A154" s="3" t="s">
        <v>1</v>
      </c>
      <c r="B154" s="29">
        <v>40399</v>
      </c>
      <c r="C154" s="6" t="s">
        <v>101</v>
      </c>
      <c r="D154" s="5">
        <f aca="true" t="shared" si="48" ref="D154:D160">VLOOKUP(C154,C$7:D$45,2,FALSE)</f>
        <v>50</v>
      </c>
      <c r="E154" s="5">
        <f t="shared" si="46"/>
        <v>350</v>
      </c>
      <c r="F154" s="5" t="s">
        <v>20</v>
      </c>
      <c r="G154" s="5">
        <f aca="true" t="shared" si="49" ref="G154:G160">IF(F154="к",D154*$H$3,IF(F154="г",D154*$H$4,"совсем ничего???"))</f>
        <v>20</v>
      </c>
      <c r="H154" s="5">
        <f t="shared" si="47"/>
        <v>120</v>
      </c>
      <c r="I154" s="16">
        <f aca="true" t="shared" si="50" ref="I154:I160">E154+H154</f>
        <v>470</v>
      </c>
    </row>
    <row r="155" spans="1:10" ht="12.75" hidden="1" outlineLevel="1">
      <c r="A155" s="3" t="s">
        <v>2</v>
      </c>
      <c r="B155" s="29">
        <v>40399</v>
      </c>
      <c r="C155" s="8" t="s">
        <v>53</v>
      </c>
      <c r="D155" s="5">
        <f t="shared" si="48"/>
        <v>47</v>
      </c>
      <c r="E155" s="5">
        <f t="shared" si="46"/>
        <v>329</v>
      </c>
      <c r="F155" s="5" t="s">
        <v>21</v>
      </c>
      <c r="G155" s="5">
        <f t="shared" si="49"/>
        <v>37.6</v>
      </c>
      <c r="H155" s="5">
        <f t="shared" si="47"/>
        <v>225.60000000000002</v>
      </c>
      <c r="I155" s="16">
        <f t="shared" si="50"/>
        <v>554.6</v>
      </c>
      <c r="J155" s="43"/>
    </row>
    <row r="156" spans="1:10" ht="12.75" hidden="1" outlineLevel="1">
      <c r="A156" s="3" t="s">
        <v>3</v>
      </c>
      <c r="B156" s="29">
        <v>40399</v>
      </c>
      <c r="C156" s="6" t="s">
        <v>98</v>
      </c>
      <c r="D156" s="5">
        <f t="shared" si="48"/>
        <v>15</v>
      </c>
      <c r="E156" s="5">
        <f t="shared" si="46"/>
        <v>105</v>
      </c>
      <c r="F156" s="5" t="s">
        <v>21</v>
      </c>
      <c r="G156" s="5">
        <f t="shared" si="49"/>
        <v>12</v>
      </c>
      <c r="H156" s="5">
        <f t="shared" si="47"/>
        <v>72</v>
      </c>
      <c r="I156" s="16">
        <f t="shared" si="50"/>
        <v>177</v>
      </c>
      <c r="J156" s="23" t="s">
        <v>106</v>
      </c>
    </row>
    <row r="157" spans="1:9" ht="12.75" hidden="1" outlineLevel="1">
      <c r="A157" s="3" t="s">
        <v>4</v>
      </c>
      <c r="B157" s="29">
        <v>40399</v>
      </c>
      <c r="C157" s="6" t="s">
        <v>92</v>
      </c>
      <c r="D157" s="5">
        <f t="shared" si="48"/>
        <v>15</v>
      </c>
      <c r="E157" s="5">
        <f t="shared" si="46"/>
        <v>105</v>
      </c>
      <c r="F157" s="5" t="s">
        <v>21</v>
      </c>
      <c r="G157" s="5">
        <f t="shared" si="49"/>
        <v>12</v>
      </c>
      <c r="H157" s="5">
        <f t="shared" si="47"/>
        <v>72</v>
      </c>
      <c r="I157" s="16">
        <f t="shared" si="50"/>
        <v>177</v>
      </c>
    </row>
    <row r="158" spans="1:9" ht="12.75" hidden="1" outlineLevel="1">
      <c r="A158" s="3" t="s">
        <v>5</v>
      </c>
      <c r="B158" s="29">
        <v>40399</v>
      </c>
      <c r="C158" s="6" t="s">
        <v>138</v>
      </c>
      <c r="D158" s="5">
        <f t="shared" si="48"/>
        <v>17</v>
      </c>
      <c r="E158" s="5">
        <f t="shared" si="46"/>
        <v>119</v>
      </c>
      <c r="F158" s="5" t="s">
        <v>21</v>
      </c>
      <c r="G158" s="5">
        <f t="shared" si="49"/>
        <v>13.600000000000001</v>
      </c>
      <c r="H158" s="5">
        <f t="shared" si="47"/>
        <v>81.60000000000001</v>
      </c>
      <c r="I158" s="16">
        <f t="shared" si="50"/>
        <v>200.60000000000002</v>
      </c>
    </row>
    <row r="159" spans="1:9" ht="12.75" hidden="1" outlineLevel="1">
      <c r="A159" s="3" t="s">
        <v>2</v>
      </c>
      <c r="B159" s="29">
        <v>40399</v>
      </c>
      <c r="C159" s="6" t="s">
        <v>55</v>
      </c>
      <c r="D159" s="5">
        <f t="shared" si="48"/>
        <v>20</v>
      </c>
      <c r="E159" s="5">
        <f t="shared" si="46"/>
        <v>140</v>
      </c>
      <c r="F159" s="5" t="s">
        <v>21</v>
      </c>
      <c r="G159" s="5">
        <f t="shared" si="49"/>
        <v>16</v>
      </c>
      <c r="H159" s="5">
        <f t="shared" si="47"/>
        <v>96</v>
      </c>
      <c r="I159" s="16">
        <f t="shared" si="50"/>
        <v>236</v>
      </c>
    </row>
    <row r="160" spans="1:9" ht="12.75" hidden="1" outlineLevel="1">
      <c r="A160" s="3" t="s">
        <v>6</v>
      </c>
      <c r="B160" s="29">
        <v>40399</v>
      </c>
      <c r="C160" s="8" t="s">
        <v>102</v>
      </c>
      <c r="D160" s="5">
        <f t="shared" si="48"/>
        <v>20</v>
      </c>
      <c r="E160" s="5">
        <f t="shared" si="46"/>
        <v>140</v>
      </c>
      <c r="F160" s="5" t="s">
        <v>21</v>
      </c>
      <c r="G160" s="5">
        <f t="shared" si="49"/>
        <v>16</v>
      </c>
      <c r="H160" s="5">
        <f t="shared" si="47"/>
        <v>96</v>
      </c>
      <c r="I160" s="16">
        <f t="shared" si="50"/>
        <v>236</v>
      </c>
    </row>
    <row r="161" spans="1:3" ht="12.75" hidden="1" outlineLevel="1">
      <c r="A161" s="3"/>
      <c r="B161" s="29"/>
      <c r="C161" s="6"/>
    </row>
    <row r="162" spans="1:9" ht="12.75" hidden="1" outlineLevel="1">
      <c r="A162" s="20" t="s">
        <v>6</v>
      </c>
      <c r="B162" s="29">
        <v>40399</v>
      </c>
      <c r="C162" s="6" t="s">
        <v>56</v>
      </c>
      <c r="D162" s="5">
        <f>VLOOKUP(C162,C$7:D$45,2,FALSE)</f>
        <v>20</v>
      </c>
      <c r="E162" s="5">
        <f aca="true" t="shared" si="51" ref="E162:E182">IF($B162="","",D162*E$2)</f>
        <v>140</v>
      </c>
      <c r="F162" s="5" t="s">
        <v>21</v>
      </c>
      <c r="G162" s="5">
        <f>IF(F162="к",D162*$H$3,IF(F162="г",D162*$H$4,"совсем ничего???"))</f>
        <v>16</v>
      </c>
      <c r="H162" s="5">
        <f aca="true" t="shared" si="52" ref="H162:H182">IF($B162="","",G162*H$2)</f>
        <v>96</v>
      </c>
      <c r="I162" s="16">
        <f>E162+H162</f>
        <v>236</v>
      </c>
    </row>
    <row r="163" spans="1:9" ht="12.75" hidden="1" outlineLevel="1">
      <c r="A163" s="20" t="s">
        <v>44</v>
      </c>
      <c r="B163" s="29">
        <v>40399</v>
      </c>
      <c r="C163" s="11" t="s">
        <v>22</v>
      </c>
      <c r="D163" s="5">
        <f>VLOOKUP(C163,C$7:D$45,2,FALSE)</f>
        <v>30</v>
      </c>
      <c r="E163" s="5">
        <f t="shared" si="51"/>
        <v>210</v>
      </c>
      <c r="F163" s="5" t="s">
        <v>21</v>
      </c>
      <c r="G163" s="5">
        <f>IF(F163="к",D163*$H$3,IF(F163="г",D163*$H$4,"совсем ничего???"))</f>
        <v>24</v>
      </c>
      <c r="H163" s="5">
        <f t="shared" si="52"/>
        <v>144</v>
      </c>
      <c r="I163" s="16">
        <f>E163+H163</f>
        <v>354</v>
      </c>
    </row>
    <row r="164" spans="2:9" ht="12.75" hidden="1" outlineLevel="1">
      <c r="B164" s="29">
        <v>40399</v>
      </c>
      <c r="C164" s="11" t="s">
        <v>82</v>
      </c>
      <c r="D164" s="5">
        <f>VLOOKUP(C164,C$7:D$45,2,FALSE)</f>
        <v>10</v>
      </c>
      <c r="E164" s="5">
        <f t="shared" si="51"/>
        <v>70</v>
      </c>
      <c r="F164" s="5" t="s">
        <v>21</v>
      </c>
      <c r="G164" s="5">
        <f>IF(F164="к",D164*$H$3,IF(F164="г",D164*$H$4,"совсем ничего???"))</f>
        <v>8</v>
      </c>
      <c r="H164" s="5">
        <f t="shared" si="52"/>
        <v>48</v>
      </c>
      <c r="I164" s="16">
        <f>E164+H164</f>
        <v>118</v>
      </c>
    </row>
    <row r="165" spans="1:8" ht="12.75" hidden="1" outlineLevel="1">
      <c r="A165" s="20"/>
      <c r="B165" s="29"/>
      <c r="E165" s="5">
        <f t="shared" si="51"/>
      </c>
      <c r="H165" s="5">
        <f t="shared" si="52"/>
      </c>
    </row>
    <row r="166" spans="1:9" ht="12.75" hidden="1" outlineLevel="1">
      <c r="A166" s="3" t="s">
        <v>7</v>
      </c>
      <c r="B166" s="29">
        <v>40399</v>
      </c>
      <c r="C166" s="6" t="s">
        <v>58</v>
      </c>
      <c r="D166" s="5">
        <f aca="true" t="shared" si="53" ref="D166:D174">VLOOKUP(C166,C$7:D$45,2,FALSE)</f>
        <v>30</v>
      </c>
      <c r="E166" s="5">
        <f t="shared" si="51"/>
        <v>210</v>
      </c>
      <c r="F166" s="5" t="s">
        <v>20</v>
      </c>
      <c r="G166" s="5">
        <f aca="true" t="shared" si="54" ref="G166:G174">IF(F166="к",D166*$H$3,IF(F166="г",D166*$H$4,"совсем ничего???"))</f>
        <v>12</v>
      </c>
      <c r="H166" s="5">
        <f t="shared" si="52"/>
        <v>72</v>
      </c>
      <c r="I166" s="16">
        <f aca="true" t="shared" si="55" ref="I166:I174">E166+H166</f>
        <v>282</v>
      </c>
    </row>
    <row r="167" spans="1:9" ht="12.75" hidden="1" outlineLevel="1">
      <c r="A167" s="3" t="s">
        <v>8</v>
      </c>
      <c r="B167" s="29">
        <v>40399</v>
      </c>
      <c r="C167" s="6" t="s">
        <v>47</v>
      </c>
      <c r="D167" s="5">
        <f t="shared" si="53"/>
        <v>50</v>
      </c>
      <c r="E167" s="5">
        <f t="shared" si="51"/>
        <v>350</v>
      </c>
      <c r="F167" s="5" t="s">
        <v>20</v>
      </c>
      <c r="G167" s="5">
        <f t="shared" si="54"/>
        <v>20</v>
      </c>
      <c r="H167" s="5">
        <f t="shared" si="52"/>
        <v>120</v>
      </c>
      <c r="I167" s="16">
        <f t="shared" si="55"/>
        <v>470</v>
      </c>
    </row>
    <row r="168" spans="1:9" ht="12.75" hidden="1" outlineLevel="1">
      <c r="A168" s="3" t="s">
        <v>9</v>
      </c>
      <c r="B168" s="29">
        <v>40399</v>
      </c>
      <c r="C168" s="6" t="s">
        <v>48</v>
      </c>
      <c r="D168" s="5">
        <f t="shared" si="53"/>
        <v>35</v>
      </c>
      <c r="E168" s="5">
        <f t="shared" si="51"/>
        <v>245</v>
      </c>
      <c r="F168" s="5" t="s">
        <v>20</v>
      </c>
      <c r="G168" s="5">
        <f t="shared" si="54"/>
        <v>14</v>
      </c>
      <c r="H168" s="5">
        <f t="shared" si="52"/>
        <v>84</v>
      </c>
      <c r="I168" s="16">
        <f t="shared" si="55"/>
        <v>329</v>
      </c>
    </row>
    <row r="169" spans="1:9" ht="12.75" hidden="1" outlineLevel="1">
      <c r="A169" s="3" t="s">
        <v>10</v>
      </c>
      <c r="B169" s="29">
        <v>40399</v>
      </c>
      <c r="C169" s="8" t="s">
        <v>57</v>
      </c>
      <c r="D169" s="5">
        <f t="shared" si="53"/>
        <v>35</v>
      </c>
      <c r="E169" s="5">
        <f t="shared" si="51"/>
        <v>245</v>
      </c>
      <c r="F169" s="5" t="s">
        <v>20</v>
      </c>
      <c r="G169" s="5">
        <f t="shared" si="54"/>
        <v>14</v>
      </c>
      <c r="H169" s="5">
        <f t="shared" si="52"/>
        <v>84</v>
      </c>
      <c r="I169" s="16">
        <f t="shared" si="55"/>
        <v>329</v>
      </c>
    </row>
    <row r="170" spans="2:9" ht="12.75" hidden="1" outlineLevel="1">
      <c r="B170" s="29">
        <v>40399</v>
      </c>
      <c r="C170" s="8" t="s">
        <v>84</v>
      </c>
      <c r="D170" s="5">
        <f t="shared" si="53"/>
        <v>8</v>
      </c>
      <c r="E170" s="5">
        <f t="shared" si="51"/>
        <v>56</v>
      </c>
      <c r="F170" s="5" t="s">
        <v>20</v>
      </c>
      <c r="G170" s="5">
        <f t="shared" si="54"/>
        <v>3.2</v>
      </c>
      <c r="H170" s="5">
        <f t="shared" si="52"/>
        <v>19.200000000000003</v>
      </c>
      <c r="I170" s="16">
        <f t="shared" si="55"/>
        <v>75.2</v>
      </c>
    </row>
    <row r="171" spans="1:10" ht="12.75" hidden="1" outlineLevel="1">
      <c r="A171" s="3"/>
      <c r="B171" s="29">
        <v>40399</v>
      </c>
      <c r="C171" s="6" t="s">
        <v>105</v>
      </c>
      <c r="D171" s="5">
        <f t="shared" si="53"/>
        <v>17</v>
      </c>
      <c r="E171" s="5">
        <f t="shared" si="51"/>
        <v>119</v>
      </c>
      <c r="F171" s="5" t="s">
        <v>21</v>
      </c>
      <c r="G171" s="5">
        <f t="shared" si="54"/>
        <v>13.600000000000001</v>
      </c>
      <c r="H171" s="5">
        <f t="shared" si="52"/>
        <v>81.60000000000001</v>
      </c>
      <c r="I171" s="16">
        <f t="shared" si="55"/>
        <v>200.60000000000002</v>
      </c>
      <c r="J171" s="23" t="s">
        <v>106</v>
      </c>
    </row>
    <row r="172" spans="1:9" ht="12.75" hidden="1" outlineLevel="1">
      <c r="A172" s="3"/>
      <c r="B172" s="29">
        <v>40399</v>
      </c>
      <c r="C172" s="6" t="s">
        <v>49</v>
      </c>
      <c r="D172" s="5">
        <f t="shared" si="53"/>
        <v>30</v>
      </c>
      <c r="E172" s="5">
        <f t="shared" si="51"/>
        <v>210</v>
      </c>
      <c r="F172" s="5" t="s">
        <v>21</v>
      </c>
      <c r="G172" s="5">
        <f t="shared" si="54"/>
        <v>24</v>
      </c>
      <c r="H172" s="5">
        <f t="shared" si="52"/>
        <v>144</v>
      </c>
      <c r="I172" s="16">
        <f t="shared" si="55"/>
        <v>354</v>
      </c>
    </row>
    <row r="173" spans="1:9" ht="12.75" hidden="1" outlineLevel="1">
      <c r="A173" s="3"/>
      <c r="B173" s="29">
        <v>40399</v>
      </c>
      <c r="C173" s="6" t="s">
        <v>96</v>
      </c>
      <c r="D173" s="5">
        <f t="shared" si="53"/>
        <v>25</v>
      </c>
      <c r="E173" s="5">
        <f t="shared" si="51"/>
        <v>175</v>
      </c>
      <c r="F173" s="5" t="s">
        <v>21</v>
      </c>
      <c r="G173" s="5">
        <f t="shared" si="54"/>
        <v>20</v>
      </c>
      <c r="H173" s="5">
        <f t="shared" si="52"/>
        <v>120</v>
      </c>
      <c r="I173" s="16">
        <f t="shared" si="55"/>
        <v>295</v>
      </c>
    </row>
    <row r="174" spans="2:9" ht="12.75" hidden="1" outlineLevel="1">
      <c r="B174" s="29">
        <v>40399</v>
      </c>
      <c r="C174" s="8" t="s">
        <v>103</v>
      </c>
      <c r="D174" s="5">
        <f t="shared" si="53"/>
        <v>40</v>
      </c>
      <c r="E174" s="5">
        <f t="shared" si="51"/>
        <v>280</v>
      </c>
      <c r="F174" s="5" t="s">
        <v>21</v>
      </c>
      <c r="G174" s="5">
        <f t="shared" si="54"/>
        <v>32</v>
      </c>
      <c r="H174" s="5">
        <f t="shared" si="52"/>
        <v>192</v>
      </c>
      <c r="I174" s="16">
        <f t="shared" si="55"/>
        <v>472</v>
      </c>
    </row>
    <row r="175" spans="2:8" ht="12.75" hidden="1" outlineLevel="1">
      <c r="B175" s="29"/>
      <c r="E175" s="5">
        <f t="shared" si="51"/>
      </c>
      <c r="H175" s="5">
        <f t="shared" si="52"/>
      </c>
    </row>
    <row r="176" spans="1:9" ht="12.75" hidden="1" outlineLevel="1">
      <c r="A176" s="3" t="s">
        <v>11</v>
      </c>
      <c r="B176" s="29">
        <v>40399</v>
      </c>
      <c r="C176" s="8" t="s">
        <v>59</v>
      </c>
      <c r="D176" s="5">
        <f aca="true" t="shared" si="56" ref="D176:D182">VLOOKUP(C176,C$7:D$45,2,FALSE)</f>
        <v>90</v>
      </c>
      <c r="E176" s="5">
        <f t="shared" si="51"/>
        <v>630</v>
      </c>
      <c r="F176" s="5" t="s">
        <v>20</v>
      </c>
      <c r="G176" s="5">
        <f aca="true" t="shared" si="57" ref="G176:G182">IF(F176="к",D176*$H$3,IF(F176="г",D176*$H$4,"совсем ничего???"))</f>
        <v>36</v>
      </c>
      <c r="H176" s="5">
        <f t="shared" si="52"/>
        <v>216</v>
      </c>
      <c r="I176" s="16">
        <f aca="true" t="shared" si="58" ref="I176:I182">E176+H176</f>
        <v>846</v>
      </c>
    </row>
    <row r="177" spans="1:10" ht="12.75" hidden="1" outlineLevel="1">
      <c r="A177" s="3" t="s">
        <v>12</v>
      </c>
      <c r="B177" s="29">
        <v>40399</v>
      </c>
      <c r="C177" s="6" t="s">
        <v>39</v>
      </c>
      <c r="D177" s="5">
        <f t="shared" si="56"/>
        <v>100</v>
      </c>
      <c r="E177" s="5">
        <f t="shared" si="51"/>
        <v>700</v>
      </c>
      <c r="F177" s="5" t="s">
        <v>20</v>
      </c>
      <c r="G177" s="5">
        <f t="shared" si="57"/>
        <v>40</v>
      </c>
      <c r="H177" s="5">
        <f t="shared" si="52"/>
        <v>240</v>
      </c>
      <c r="I177" s="16">
        <f t="shared" si="58"/>
        <v>940</v>
      </c>
      <c r="J177" s="22"/>
    </row>
    <row r="178" spans="1:9" ht="12.75" hidden="1" outlineLevel="1">
      <c r="A178" s="3" t="s">
        <v>13</v>
      </c>
      <c r="B178" s="29">
        <v>40399</v>
      </c>
      <c r="C178" s="6" t="s">
        <v>48</v>
      </c>
      <c r="D178" s="5">
        <f t="shared" si="56"/>
        <v>35</v>
      </c>
      <c r="E178" s="5">
        <f t="shared" si="51"/>
        <v>245</v>
      </c>
      <c r="F178" s="5" t="s">
        <v>20</v>
      </c>
      <c r="G178" s="5">
        <f t="shared" si="57"/>
        <v>14</v>
      </c>
      <c r="H178" s="5">
        <f t="shared" si="52"/>
        <v>84</v>
      </c>
      <c r="I178" s="16">
        <f t="shared" si="58"/>
        <v>329</v>
      </c>
    </row>
    <row r="179" spans="1:9" ht="12.75" hidden="1" outlineLevel="1">
      <c r="A179" s="3" t="s">
        <v>14</v>
      </c>
      <c r="B179" s="29">
        <v>40399</v>
      </c>
      <c r="C179" s="8" t="s">
        <v>51</v>
      </c>
      <c r="D179" s="5">
        <f t="shared" si="56"/>
        <v>5</v>
      </c>
      <c r="E179" s="5">
        <f t="shared" si="51"/>
        <v>35</v>
      </c>
      <c r="F179" s="5" t="s">
        <v>20</v>
      </c>
      <c r="G179" s="5">
        <f t="shared" si="57"/>
        <v>2</v>
      </c>
      <c r="H179" s="5">
        <f t="shared" si="52"/>
        <v>12</v>
      </c>
      <c r="I179" s="16">
        <f t="shared" si="58"/>
        <v>47</v>
      </c>
    </row>
    <row r="180" spans="1:9" ht="12.75" hidden="1" outlineLevel="1">
      <c r="A180" s="3"/>
      <c r="B180" s="29">
        <v>40399</v>
      </c>
      <c r="C180" s="8" t="s">
        <v>37</v>
      </c>
      <c r="D180" s="5">
        <f t="shared" si="56"/>
        <v>10</v>
      </c>
      <c r="E180" s="5">
        <f t="shared" si="51"/>
        <v>70</v>
      </c>
      <c r="F180" s="5" t="s">
        <v>21</v>
      </c>
      <c r="G180" s="5">
        <f t="shared" si="57"/>
        <v>8</v>
      </c>
      <c r="H180" s="5">
        <f t="shared" si="52"/>
        <v>48</v>
      </c>
      <c r="I180" s="16">
        <f t="shared" si="58"/>
        <v>118</v>
      </c>
    </row>
    <row r="181" spans="1:10" ht="12.75" hidden="1" outlineLevel="1">
      <c r="A181" s="3"/>
      <c r="B181" s="29">
        <v>40399</v>
      </c>
      <c r="C181" s="6" t="s">
        <v>104</v>
      </c>
      <c r="D181" s="5">
        <f t="shared" si="56"/>
        <v>50</v>
      </c>
      <c r="E181" s="5">
        <f t="shared" si="51"/>
        <v>350</v>
      </c>
      <c r="F181" s="5" t="s">
        <v>21</v>
      </c>
      <c r="G181" s="5">
        <f t="shared" si="57"/>
        <v>40</v>
      </c>
      <c r="H181" s="5">
        <f t="shared" si="52"/>
        <v>240</v>
      </c>
      <c r="I181" s="16">
        <f t="shared" si="58"/>
        <v>590</v>
      </c>
      <c r="J181" s="27"/>
    </row>
    <row r="182" spans="1:10" ht="12.75" hidden="1" outlineLevel="1">
      <c r="A182" s="3"/>
      <c r="B182" s="29">
        <v>40399</v>
      </c>
      <c r="C182" s="6" t="s">
        <v>105</v>
      </c>
      <c r="D182" s="5">
        <f t="shared" si="56"/>
        <v>17</v>
      </c>
      <c r="E182" s="5">
        <f t="shared" si="51"/>
        <v>119</v>
      </c>
      <c r="F182" s="5" t="s">
        <v>21</v>
      </c>
      <c r="G182" s="5">
        <f t="shared" si="57"/>
        <v>13.600000000000001</v>
      </c>
      <c r="H182" s="5">
        <f t="shared" si="52"/>
        <v>81.60000000000001</v>
      </c>
      <c r="I182" s="16">
        <f t="shared" si="58"/>
        <v>200.60000000000002</v>
      </c>
      <c r="J182" s="27"/>
    </row>
    <row r="183" spans="1:3" ht="12.75" hidden="1" outlineLevel="1">
      <c r="A183" s="3"/>
      <c r="B183" s="29"/>
      <c r="C183" s="14"/>
    </row>
    <row r="184" spans="3:10" s="18" customFormat="1" ht="12.75" collapsed="1">
      <c r="C184" s="18" t="s">
        <v>73</v>
      </c>
      <c r="D184" s="19"/>
      <c r="E184" s="44">
        <f aca="true" t="shared" si="59" ref="E184:E191">IF($B184="","",D184*E$2)</f>
      </c>
      <c r="F184" s="45"/>
      <c r="G184" s="45"/>
      <c r="H184" s="44">
        <f aca="true" t="shared" si="60" ref="H184:H191">IF($B184="","",G184*H$2)</f>
      </c>
      <c r="I184" s="45"/>
      <c r="J184" s="25"/>
    </row>
    <row r="185" spans="1:9" ht="12.75" hidden="1" outlineLevel="1">
      <c r="A185" s="3" t="s">
        <v>1</v>
      </c>
      <c r="B185" s="29">
        <v>40400</v>
      </c>
      <c r="C185" s="6" t="s">
        <v>108</v>
      </c>
      <c r="D185" s="5">
        <f aca="true" t="shared" si="61" ref="D185:D191">VLOOKUP(C185,C$7:D$45,2,FALSE)</f>
        <v>55</v>
      </c>
      <c r="E185" s="5">
        <f t="shared" si="59"/>
        <v>385</v>
      </c>
      <c r="F185" s="5" t="s">
        <v>20</v>
      </c>
      <c r="G185" s="5">
        <f aca="true" t="shared" si="62" ref="G185:G191">IF(F185="к",D185*$H$3,IF(F185="г",D185*$H$4,"совсем ничего???"))</f>
        <v>22</v>
      </c>
      <c r="H185" s="5">
        <f t="shared" si="60"/>
        <v>132</v>
      </c>
      <c r="I185" s="16">
        <f aca="true" t="shared" si="63" ref="I185:I191">E185+H185</f>
        <v>517</v>
      </c>
    </row>
    <row r="186" spans="1:9" ht="12.75" hidden="1" outlineLevel="1">
      <c r="A186" s="3" t="s">
        <v>2</v>
      </c>
      <c r="B186" s="29">
        <v>40400</v>
      </c>
      <c r="C186" s="8" t="s">
        <v>53</v>
      </c>
      <c r="D186" s="5">
        <f t="shared" si="61"/>
        <v>47</v>
      </c>
      <c r="E186" s="5">
        <f t="shared" si="59"/>
        <v>329</v>
      </c>
      <c r="F186" s="5" t="s">
        <v>21</v>
      </c>
      <c r="G186" s="5">
        <f t="shared" si="62"/>
        <v>37.6</v>
      </c>
      <c r="H186" s="5">
        <f t="shared" si="60"/>
        <v>225.60000000000002</v>
      </c>
      <c r="I186" s="16">
        <f t="shared" si="63"/>
        <v>554.6</v>
      </c>
    </row>
    <row r="187" spans="1:10" ht="12.75" hidden="1" outlineLevel="1">
      <c r="A187" s="3" t="s">
        <v>3</v>
      </c>
      <c r="B187" s="29">
        <v>40400</v>
      </c>
      <c r="C187" s="6" t="s">
        <v>98</v>
      </c>
      <c r="D187" s="5">
        <f t="shared" si="61"/>
        <v>15</v>
      </c>
      <c r="E187" s="5">
        <f t="shared" si="59"/>
        <v>105</v>
      </c>
      <c r="F187" s="5" t="s">
        <v>21</v>
      </c>
      <c r="G187" s="5">
        <f t="shared" si="62"/>
        <v>12</v>
      </c>
      <c r="H187" s="5">
        <f t="shared" si="60"/>
        <v>72</v>
      </c>
      <c r="I187" s="16">
        <f t="shared" si="63"/>
        <v>177</v>
      </c>
      <c r="J187" s="4"/>
    </row>
    <row r="188" spans="1:9" ht="12.75" hidden="1" outlineLevel="1">
      <c r="A188" s="3" t="s">
        <v>4</v>
      </c>
      <c r="B188" s="29">
        <v>40400</v>
      </c>
      <c r="C188" s="6" t="s">
        <v>92</v>
      </c>
      <c r="D188" s="5">
        <f t="shared" si="61"/>
        <v>15</v>
      </c>
      <c r="E188" s="5">
        <f t="shared" si="59"/>
        <v>105</v>
      </c>
      <c r="F188" s="5" t="s">
        <v>21</v>
      </c>
      <c r="G188" s="5">
        <f t="shared" si="62"/>
        <v>12</v>
      </c>
      <c r="H188" s="5">
        <f t="shared" si="60"/>
        <v>72</v>
      </c>
      <c r="I188" s="16">
        <f t="shared" si="63"/>
        <v>177</v>
      </c>
    </row>
    <row r="189" spans="1:9" ht="12.75" hidden="1" outlineLevel="1">
      <c r="A189" s="3" t="s">
        <v>5</v>
      </c>
      <c r="B189" s="29">
        <v>40400</v>
      </c>
      <c r="C189" s="6" t="s">
        <v>138</v>
      </c>
      <c r="D189" s="5">
        <f t="shared" si="61"/>
        <v>17</v>
      </c>
      <c r="E189" s="5">
        <f t="shared" si="59"/>
        <v>119</v>
      </c>
      <c r="F189" s="5" t="s">
        <v>21</v>
      </c>
      <c r="G189" s="5">
        <f t="shared" si="62"/>
        <v>13.600000000000001</v>
      </c>
      <c r="H189" s="5">
        <f t="shared" si="60"/>
        <v>81.60000000000001</v>
      </c>
      <c r="I189" s="16">
        <f t="shared" si="63"/>
        <v>200.60000000000002</v>
      </c>
    </row>
    <row r="190" spans="1:9" ht="12.75" hidden="1" outlineLevel="1">
      <c r="A190" s="3" t="s">
        <v>2</v>
      </c>
      <c r="B190" s="29">
        <v>40400</v>
      </c>
      <c r="C190" s="6" t="s">
        <v>55</v>
      </c>
      <c r="D190" s="5">
        <f t="shared" si="61"/>
        <v>20</v>
      </c>
      <c r="E190" s="5">
        <f t="shared" si="59"/>
        <v>140</v>
      </c>
      <c r="F190" s="5" t="s">
        <v>21</v>
      </c>
      <c r="G190" s="5">
        <f t="shared" si="62"/>
        <v>16</v>
      </c>
      <c r="H190" s="5">
        <f t="shared" si="60"/>
        <v>96</v>
      </c>
      <c r="I190" s="16">
        <f t="shared" si="63"/>
        <v>236</v>
      </c>
    </row>
    <row r="191" spans="1:9" ht="12.75" hidden="1" outlineLevel="1">
      <c r="A191" s="3" t="s">
        <v>6</v>
      </c>
      <c r="B191" s="29">
        <v>40400</v>
      </c>
      <c r="C191" s="8" t="s">
        <v>102</v>
      </c>
      <c r="D191" s="5">
        <f t="shared" si="61"/>
        <v>20</v>
      </c>
      <c r="E191" s="5">
        <f t="shared" si="59"/>
        <v>140</v>
      </c>
      <c r="F191" s="5" t="s">
        <v>21</v>
      </c>
      <c r="G191" s="5">
        <f t="shared" si="62"/>
        <v>16</v>
      </c>
      <c r="H191" s="5">
        <f t="shared" si="60"/>
        <v>96</v>
      </c>
      <c r="I191" s="16">
        <f t="shared" si="63"/>
        <v>236</v>
      </c>
    </row>
    <row r="192" spans="1:3" ht="12.75" hidden="1" outlineLevel="1">
      <c r="A192" s="3"/>
      <c r="B192" s="29"/>
      <c r="C192" s="6"/>
    </row>
    <row r="193" spans="1:9" ht="12.75" hidden="1" outlineLevel="1">
      <c r="A193" s="20" t="s">
        <v>6</v>
      </c>
      <c r="B193" s="29">
        <v>40400</v>
      </c>
      <c r="C193" s="6" t="s">
        <v>56</v>
      </c>
      <c r="D193" s="5">
        <f>VLOOKUP(C193,C$7:D$45,2,FALSE)</f>
        <v>20</v>
      </c>
      <c r="E193" s="5">
        <f aca="true" t="shared" si="64" ref="E193:E213">IF($B193="","",D193*E$2)</f>
        <v>140</v>
      </c>
      <c r="F193" s="5" t="s">
        <v>21</v>
      </c>
      <c r="G193" s="5">
        <f>IF(F193="к",D193*$H$3,IF(F193="г",D193*$H$4,"совсем ничего???"))</f>
        <v>16</v>
      </c>
      <c r="H193" s="5">
        <f aca="true" t="shared" si="65" ref="H193:H213">IF($B193="","",G193*H$2)</f>
        <v>96</v>
      </c>
      <c r="I193" s="16">
        <f>E193+H193</f>
        <v>236</v>
      </c>
    </row>
    <row r="194" spans="1:9" ht="12.75" hidden="1" outlineLevel="1">
      <c r="A194" s="20" t="s">
        <v>44</v>
      </c>
      <c r="B194" s="29">
        <v>40400</v>
      </c>
      <c r="C194" s="11" t="s">
        <v>22</v>
      </c>
      <c r="D194" s="5">
        <f>VLOOKUP(C194,C$7:D$45,2,FALSE)</f>
        <v>30</v>
      </c>
      <c r="E194" s="5">
        <f t="shared" si="64"/>
        <v>210</v>
      </c>
      <c r="F194" s="5" t="s">
        <v>21</v>
      </c>
      <c r="G194" s="5">
        <f>IF(F194="к",D194*$H$3,IF(F194="г",D194*$H$4,"совсем ничего???"))</f>
        <v>24</v>
      </c>
      <c r="H194" s="5">
        <f t="shared" si="65"/>
        <v>144</v>
      </c>
      <c r="I194" s="16">
        <f>E194+H194</f>
        <v>354</v>
      </c>
    </row>
    <row r="195" spans="2:9" ht="12.75" hidden="1" outlineLevel="1">
      <c r="B195" s="29">
        <v>40400</v>
      </c>
      <c r="C195" s="11" t="s">
        <v>82</v>
      </c>
      <c r="D195" s="5">
        <f>VLOOKUP(C195,C$7:D$45,2,FALSE)</f>
        <v>10</v>
      </c>
      <c r="E195" s="5">
        <f t="shared" si="64"/>
        <v>70</v>
      </c>
      <c r="F195" s="5" t="s">
        <v>21</v>
      </c>
      <c r="G195" s="5">
        <f>IF(F195="к",D195*$H$3,IF(F195="г",D195*$H$4,"совсем ничего???"))</f>
        <v>8</v>
      </c>
      <c r="H195" s="5">
        <f t="shared" si="65"/>
        <v>48</v>
      </c>
      <c r="I195" s="16">
        <f>E195+H195</f>
        <v>118</v>
      </c>
    </row>
    <row r="196" spans="1:8" ht="12.75" hidden="1" outlineLevel="1">
      <c r="A196" s="20"/>
      <c r="B196" s="29"/>
      <c r="E196" s="5">
        <f t="shared" si="64"/>
      </c>
      <c r="H196" s="5">
        <f t="shared" si="65"/>
      </c>
    </row>
    <row r="197" spans="1:9" ht="12.75" hidden="1" outlineLevel="1">
      <c r="A197" s="3" t="s">
        <v>7</v>
      </c>
      <c r="B197" s="29">
        <v>40400</v>
      </c>
      <c r="C197" s="6" t="s">
        <v>58</v>
      </c>
      <c r="D197" s="5">
        <f aca="true" t="shared" si="66" ref="D197:D205">VLOOKUP(C197,C$7:D$45,2,FALSE)</f>
        <v>30</v>
      </c>
      <c r="E197" s="5">
        <f t="shared" si="64"/>
        <v>210</v>
      </c>
      <c r="F197" s="5" t="s">
        <v>20</v>
      </c>
      <c r="G197" s="5">
        <f aca="true" t="shared" si="67" ref="G197:G205">IF(F197="к",D197*$H$3,IF(F197="г",D197*$H$4,"совсем ничего???"))</f>
        <v>12</v>
      </c>
      <c r="H197" s="5">
        <f t="shared" si="65"/>
        <v>72</v>
      </c>
      <c r="I197" s="16">
        <f aca="true" t="shared" si="68" ref="I197:I205">E197+H197</f>
        <v>282</v>
      </c>
    </row>
    <row r="198" spans="1:9" ht="12.75" hidden="1" outlineLevel="1">
      <c r="A198" s="3" t="s">
        <v>8</v>
      </c>
      <c r="B198" s="29">
        <v>40400</v>
      </c>
      <c r="C198" s="6" t="s">
        <v>47</v>
      </c>
      <c r="D198" s="5">
        <f t="shared" si="66"/>
        <v>50</v>
      </c>
      <c r="E198" s="5">
        <f t="shared" si="64"/>
        <v>350</v>
      </c>
      <c r="F198" s="5" t="s">
        <v>20</v>
      </c>
      <c r="G198" s="5">
        <f t="shared" si="67"/>
        <v>20</v>
      </c>
      <c r="H198" s="5">
        <f t="shared" si="65"/>
        <v>120</v>
      </c>
      <c r="I198" s="16">
        <f t="shared" si="68"/>
        <v>470</v>
      </c>
    </row>
    <row r="199" spans="1:9" ht="12.75" hidden="1" outlineLevel="1">
      <c r="A199" s="3" t="s">
        <v>9</v>
      </c>
      <c r="B199" s="29">
        <v>40400</v>
      </c>
      <c r="C199" s="6" t="s">
        <v>48</v>
      </c>
      <c r="D199" s="5">
        <f t="shared" si="66"/>
        <v>35</v>
      </c>
      <c r="E199" s="5">
        <f t="shared" si="64"/>
        <v>245</v>
      </c>
      <c r="F199" s="5" t="s">
        <v>20</v>
      </c>
      <c r="G199" s="5">
        <f t="shared" si="67"/>
        <v>14</v>
      </c>
      <c r="H199" s="5">
        <f t="shared" si="65"/>
        <v>84</v>
      </c>
      <c r="I199" s="16">
        <f t="shared" si="68"/>
        <v>329</v>
      </c>
    </row>
    <row r="200" spans="1:9" ht="12.75" hidden="1" outlineLevel="1">
      <c r="A200" s="3" t="s">
        <v>10</v>
      </c>
      <c r="B200" s="29">
        <v>40400</v>
      </c>
      <c r="C200" s="8" t="s">
        <v>57</v>
      </c>
      <c r="D200" s="5">
        <f t="shared" si="66"/>
        <v>35</v>
      </c>
      <c r="E200" s="5">
        <f t="shared" si="64"/>
        <v>245</v>
      </c>
      <c r="F200" s="5" t="s">
        <v>20</v>
      </c>
      <c r="G200" s="5">
        <f t="shared" si="67"/>
        <v>14</v>
      </c>
      <c r="H200" s="5">
        <f t="shared" si="65"/>
        <v>84</v>
      </c>
      <c r="I200" s="16">
        <f t="shared" si="68"/>
        <v>329</v>
      </c>
    </row>
    <row r="201" spans="2:9" ht="12.75" hidden="1" outlineLevel="1">
      <c r="B201" s="29">
        <v>40400</v>
      </c>
      <c r="C201" s="8" t="s">
        <v>84</v>
      </c>
      <c r="D201" s="5">
        <f t="shared" si="66"/>
        <v>8</v>
      </c>
      <c r="E201" s="5">
        <f t="shared" si="64"/>
        <v>56</v>
      </c>
      <c r="F201" s="5" t="s">
        <v>20</v>
      </c>
      <c r="G201" s="5">
        <f t="shared" si="67"/>
        <v>3.2</v>
      </c>
      <c r="H201" s="5">
        <f t="shared" si="65"/>
        <v>19.200000000000003</v>
      </c>
      <c r="I201" s="16">
        <f t="shared" si="68"/>
        <v>75.2</v>
      </c>
    </row>
    <row r="202" spans="1:9" ht="12.75" hidden="1" outlineLevel="1">
      <c r="A202" s="3"/>
      <c r="B202" s="29">
        <v>40400</v>
      </c>
      <c r="C202" s="6" t="s">
        <v>105</v>
      </c>
      <c r="D202" s="5">
        <f t="shared" si="66"/>
        <v>17</v>
      </c>
      <c r="E202" s="5">
        <f t="shared" si="64"/>
        <v>119</v>
      </c>
      <c r="F202" s="5" t="s">
        <v>21</v>
      </c>
      <c r="G202" s="5">
        <f t="shared" si="67"/>
        <v>13.600000000000001</v>
      </c>
      <c r="H202" s="5">
        <f t="shared" si="65"/>
        <v>81.60000000000001</v>
      </c>
      <c r="I202" s="16">
        <f t="shared" si="68"/>
        <v>200.60000000000002</v>
      </c>
    </row>
    <row r="203" spans="1:9" ht="12.75" hidden="1" outlineLevel="1">
      <c r="A203" s="3"/>
      <c r="B203" s="29">
        <v>40400</v>
      </c>
      <c r="C203" s="6" t="s">
        <v>49</v>
      </c>
      <c r="D203" s="5">
        <f t="shared" si="66"/>
        <v>30</v>
      </c>
      <c r="E203" s="5">
        <f t="shared" si="64"/>
        <v>210</v>
      </c>
      <c r="F203" s="5" t="s">
        <v>21</v>
      </c>
      <c r="G203" s="5">
        <f t="shared" si="67"/>
        <v>24</v>
      </c>
      <c r="H203" s="5">
        <f t="shared" si="65"/>
        <v>144</v>
      </c>
      <c r="I203" s="16">
        <f t="shared" si="68"/>
        <v>354</v>
      </c>
    </row>
    <row r="204" spans="1:9" ht="12.75" hidden="1" outlineLevel="1">
      <c r="A204" s="3"/>
      <c r="B204" s="29">
        <v>40400</v>
      </c>
      <c r="C204" s="6" t="s">
        <v>96</v>
      </c>
      <c r="D204" s="5">
        <f t="shared" si="66"/>
        <v>25</v>
      </c>
      <c r="E204" s="5">
        <f t="shared" si="64"/>
        <v>175</v>
      </c>
      <c r="F204" s="5" t="s">
        <v>21</v>
      </c>
      <c r="G204" s="5">
        <f t="shared" si="67"/>
        <v>20</v>
      </c>
      <c r="H204" s="5">
        <f t="shared" si="65"/>
        <v>120</v>
      </c>
      <c r="I204" s="16">
        <f t="shared" si="68"/>
        <v>295</v>
      </c>
    </row>
    <row r="205" spans="2:9" ht="12.75" hidden="1" outlineLevel="1">
      <c r="B205" s="29">
        <v>40400</v>
      </c>
      <c r="C205" s="8" t="s">
        <v>103</v>
      </c>
      <c r="D205" s="5">
        <f t="shared" si="66"/>
        <v>40</v>
      </c>
      <c r="E205" s="5">
        <f t="shared" si="64"/>
        <v>280</v>
      </c>
      <c r="F205" s="5" t="s">
        <v>21</v>
      </c>
      <c r="G205" s="5">
        <f t="shared" si="67"/>
        <v>32</v>
      </c>
      <c r="H205" s="5">
        <f t="shared" si="65"/>
        <v>192</v>
      </c>
      <c r="I205" s="16">
        <f t="shared" si="68"/>
        <v>472</v>
      </c>
    </row>
    <row r="206" spans="2:8" ht="12.75" hidden="1" outlineLevel="1">
      <c r="B206" s="29"/>
      <c r="E206" s="5">
        <f t="shared" si="64"/>
      </c>
      <c r="H206" s="5">
        <f t="shared" si="65"/>
      </c>
    </row>
    <row r="207" spans="1:9" ht="12.75" hidden="1" outlineLevel="1">
      <c r="A207" s="3" t="s">
        <v>11</v>
      </c>
      <c r="B207" s="29">
        <v>40400</v>
      </c>
      <c r="C207" s="8" t="s">
        <v>38</v>
      </c>
      <c r="D207" s="5">
        <f aca="true" t="shared" si="69" ref="D207:D213">VLOOKUP(C207,C$7:D$45,2,FALSE)</f>
        <v>80</v>
      </c>
      <c r="E207" s="5">
        <f t="shared" si="64"/>
        <v>560</v>
      </c>
      <c r="F207" s="5" t="s">
        <v>20</v>
      </c>
      <c r="G207" s="5">
        <f aca="true" t="shared" si="70" ref="G207:G213">IF(F207="к",D207*$H$3,IF(F207="г",D207*$H$4,"совсем ничего???"))</f>
        <v>32</v>
      </c>
      <c r="H207" s="5">
        <f t="shared" si="65"/>
        <v>192</v>
      </c>
      <c r="I207" s="16">
        <f aca="true" t="shared" si="71" ref="I207:I213">E207+H207</f>
        <v>752</v>
      </c>
    </row>
    <row r="208" spans="1:9" ht="12.75" hidden="1" outlineLevel="1">
      <c r="A208" s="3" t="s">
        <v>12</v>
      </c>
      <c r="B208" s="29">
        <v>40400</v>
      </c>
      <c r="C208" s="6" t="s">
        <v>39</v>
      </c>
      <c r="D208" s="5">
        <f t="shared" si="69"/>
        <v>100</v>
      </c>
      <c r="E208" s="5">
        <f t="shared" si="64"/>
        <v>700</v>
      </c>
      <c r="F208" s="5" t="s">
        <v>20</v>
      </c>
      <c r="G208" s="5">
        <f t="shared" si="70"/>
        <v>40</v>
      </c>
      <c r="H208" s="5">
        <f t="shared" si="65"/>
        <v>240</v>
      </c>
      <c r="I208" s="16">
        <f t="shared" si="71"/>
        <v>940</v>
      </c>
    </row>
    <row r="209" spans="1:9" ht="12.75" hidden="1" outlineLevel="1">
      <c r="A209" s="3" t="s">
        <v>13</v>
      </c>
      <c r="B209" s="29">
        <v>40400</v>
      </c>
      <c r="C209" s="6" t="s">
        <v>48</v>
      </c>
      <c r="D209" s="5">
        <f t="shared" si="69"/>
        <v>35</v>
      </c>
      <c r="E209" s="5">
        <f t="shared" si="64"/>
        <v>245</v>
      </c>
      <c r="F209" s="5" t="s">
        <v>20</v>
      </c>
      <c r="G209" s="5">
        <f t="shared" si="70"/>
        <v>14</v>
      </c>
      <c r="H209" s="5">
        <f t="shared" si="65"/>
        <v>84</v>
      </c>
      <c r="I209" s="16">
        <f t="shared" si="71"/>
        <v>329</v>
      </c>
    </row>
    <row r="210" spans="1:9" ht="12.75" hidden="1" outlineLevel="1">
      <c r="A210" s="3" t="s">
        <v>14</v>
      </c>
      <c r="B210" s="29">
        <v>40400</v>
      </c>
      <c r="C210" s="8" t="s">
        <v>51</v>
      </c>
      <c r="D210" s="5">
        <f t="shared" si="69"/>
        <v>5</v>
      </c>
      <c r="E210" s="5">
        <f t="shared" si="64"/>
        <v>35</v>
      </c>
      <c r="F210" s="5" t="s">
        <v>20</v>
      </c>
      <c r="G210" s="5">
        <f t="shared" si="70"/>
        <v>2</v>
      </c>
      <c r="H210" s="5">
        <f t="shared" si="65"/>
        <v>12</v>
      </c>
      <c r="I210" s="16">
        <f t="shared" si="71"/>
        <v>47</v>
      </c>
    </row>
    <row r="211" spans="1:9" ht="12.75" hidden="1" outlineLevel="1">
      <c r="A211" s="3"/>
      <c r="B211" s="29">
        <v>40400</v>
      </c>
      <c r="C211" s="8" t="s">
        <v>37</v>
      </c>
      <c r="D211" s="5">
        <f t="shared" si="69"/>
        <v>10</v>
      </c>
      <c r="E211" s="5">
        <f t="shared" si="64"/>
        <v>70</v>
      </c>
      <c r="F211" s="5" t="s">
        <v>21</v>
      </c>
      <c r="G211" s="5">
        <f t="shared" si="70"/>
        <v>8</v>
      </c>
      <c r="H211" s="5">
        <f t="shared" si="65"/>
        <v>48</v>
      </c>
      <c r="I211" s="16">
        <f t="shared" si="71"/>
        <v>118</v>
      </c>
    </row>
    <row r="212" spans="1:9" ht="12.75" hidden="1" outlineLevel="1">
      <c r="A212" s="3"/>
      <c r="B212" s="29">
        <v>40400</v>
      </c>
      <c r="C212" s="6" t="s">
        <v>104</v>
      </c>
      <c r="D212" s="5">
        <f t="shared" si="69"/>
        <v>50</v>
      </c>
      <c r="E212" s="5">
        <f t="shared" si="64"/>
        <v>350</v>
      </c>
      <c r="F212" s="5" t="s">
        <v>21</v>
      </c>
      <c r="G212" s="5">
        <f t="shared" si="70"/>
        <v>40</v>
      </c>
      <c r="H212" s="5">
        <f t="shared" si="65"/>
        <v>240</v>
      </c>
      <c r="I212" s="16">
        <f t="shared" si="71"/>
        <v>590</v>
      </c>
    </row>
    <row r="213" spans="1:9" ht="12.75" hidden="1" outlineLevel="1">
      <c r="A213" s="3"/>
      <c r="B213" s="29">
        <v>40400</v>
      </c>
      <c r="C213" s="6" t="s">
        <v>105</v>
      </c>
      <c r="D213" s="5">
        <f t="shared" si="69"/>
        <v>17</v>
      </c>
      <c r="E213" s="5">
        <f t="shared" si="64"/>
        <v>119</v>
      </c>
      <c r="F213" s="5" t="s">
        <v>21</v>
      </c>
      <c r="G213" s="5">
        <f t="shared" si="70"/>
        <v>13.600000000000001</v>
      </c>
      <c r="H213" s="5">
        <f t="shared" si="65"/>
        <v>81.60000000000001</v>
      </c>
      <c r="I213" s="16">
        <f t="shared" si="71"/>
        <v>200.60000000000002</v>
      </c>
    </row>
    <row r="214" spans="1:3" ht="12.75" hidden="1" outlineLevel="1">
      <c r="A214" s="3"/>
      <c r="B214" s="29"/>
      <c r="C214" s="11"/>
    </row>
    <row r="215" spans="3:10" s="18" customFormat="1" ht="12.75" collapsed="1">
      <c r="C215" s="18" t="s">
        <v>74</v>
      </c>
      <c r="D215" s="19"/>
      <c r="E215" s="44">
        <f aca="true" t="shared" si="72" ref="E215:E222">IF($B215="","",D215*E$2)</f>
      </c>
      <c r="F215" s="45"/>
      <c r="G215" s="45"/>
      <c r="H215" s="44">
        <f aca="true" t="shared" si="73" ref="H215:H222">IF($B215="","",G215*H$2)</f>
      </c>
      <c r="I215" s="45"/>
      <c r="J215" s="25"/>
    </row>
    <row r="216" spans="1:9" ht="12.75" hidden="1" outlineLevel="1">
      <c r="A216" s="3" t="s">
        <v>1</v>
      </c>
      <c r="B216" s="29">
        <v>40401</v>
      </c>
      <c r="C216" s="6" t="s">
        <v>52</v>
      </c>
      <c r="D216" s="5">
        <f aca="true" t="shared" si="74" ref="D216:D222">VLOOKUP(C216,C$7:D$45,2,FALSE)</f>
        <v>60</v>
      </c>
      <c r="E216" s="5">
        <f t="shared" si="72"/>
        <v>420</v>
      </c>
      <c r="F216" s="5" t="s">
        <v>20</v>
      </c>
      <c r="G216" s="5">
        <f aca="true" t="shared" si="75" ref="G216:G222">IF(F216="к",D216*$H$3,IF(F216="г",D216*$H$4,"совсем ничего???"))</f>
        <v>24</v>
      </c>
      <c r="H216" s="5">
        <f t="shared" si="73"/>
        <v>144</v>
      </c>
      <c r="I216" s="16">
        <f aca="true" t="shared" si="76" ref="I216:I222">E216+H216</f>
        <v>564</v>
      </c>
    </row>
    <row r="217" spans="1:9" ht="12.75" hidden="1" outlineLevel="1">
      <c r="A217" s="3" t="s">
        <v>2</v>
      </c>
      <c r="B217" s="29">
        <v>40401</v>
      </c>
      <c r="C217" s="8" t="s">
        <v>53</v>
      </c>
      <c r="D217" s="5">
        <f t="shared" si="74"/>
        <v>47</v>
      </c>
      <c r="E217" s="5">
        <f t="shared" si="72"/>
        <v>329</v>
      </c>
      <c r="F217" s="5" t="s">
        <v>21</v>
      </c>
      <c r="G217" s="5">
        <f t="shared" si="75"/>
        <v>37.6</v>
      </c>
      <c r="H217" s="5">
        <f t="shared" si="73"/>
        <v>225.60000000000002</v>
      </c>
      <c r="I217" s="16">
        <f t="shared" si="76"/>
        <v>554.6</v>
      </c>
    </row>
    <row r="218" spans="1:10" ht="12.75" hidden="1" outlineLevel="1">
      <c r="A218" s="3" t="s">
        <v>3</v>
      </c>
      <c r="B218" s="29">
        <v>40401</v>
      </c>
      <c r="C218" s="6" t="s">
        <v>98</v>
      </c>
      <c r="D218" s="5">
        <f t="shared" si="74"/>
        <v>15</v>
      </c>
      <c r="E218" s="5">
        <f t="shared" si="72"/>
        <v>105</v>
      </c>
      <c r="F218" s="5" t="s">
        <v>21</v>
      </c>
      <c r="G218" s="5">
        <f t="shared" si="75"/>
        <v>12</v>
      </c>
      <c r="H218" s="5">
        <f t="shared" si="73"/>
        <v>72</v>
      </c>
      <c r="I218" s="16">
        <f t="shared" si="76"/>
        <v>177</v>
      </c>
      <c r="J218" s="4"/>
    </row>
    <row r="219" spans="1:9" ht="12.75" hidden="1" outlineLevel="1">
      <c r="A219" s="3" t="s">
        <v>4</v>
      </c>
      <c r="B219" s="29">
        <v>40401</v>
      </c>
      <c r="C219" s="6" t="s">
        <v>92</v>
      </c>
      <c r="D219" s="5">
        <f t="shared" si="74"/>
        <v>15</v>
      </c>
      <c r="E219" s="5">
        <f t="shared" si="72"/>
        <v>105</v>
      </c>
      <c r="F219" s="5" t="s">
        <v>21</v>
      </c>
      <c r="G219" s="5">
        <f t="shared" si="75"/>
        <v>12</v>
      </c>
      <c r="H219" s="5">
        <f t="shared" si="73"/>
        <v>72</v>
      </c>
      <c r="I219" s="16">
        <f t="shared" si="76"/>
        <v>177</v>
      </c>
    </row>
    <row r="220" spans="1:9" ht="12.75" hidden="1" outlineLevel="1">
      <c r="A220" s="3" t="s">
        <v>5</v>
      </c>
      <c r="B220" s="29">
        <v>40401</v>
      </c>
      <c r="C220" s="6" t="s">
        <v>138</v>
      </c>
      <c r="D220" s="5">
        <f t="shared" si="74"/>
        <v>17</v>
      </c>
      <c r="E220" s="5">
        <f t="shared" si="72"/>
        <v>119</v>
      </c>
      <c r="F220" s="5" t="s">
        <v>21</v>
      </c>
      <c r="G220" s="5">
        <f t="shared" si="75"/>
        <v>13.600000000000001</v>
      </c>
      <c r="H220" s="5">
        <f t="shared" si="73"/>
        <v>81.60000000000001</v>
      </c>
      <c r="I220" s="16">
        <f t="shared" si="76"/>
        <v>200.60000000000002</v>
      </c>
    </row>
    <row r="221" spans="1:9" ht="12.75" hidden="1" outlineLevel="1">
      <c r="A221" s="3" t="s">
        <v>2</v>
      </c>
      <c r="B221" s="29">
        <v>40401</v>
      </c>
      <c r="C221" s="6" t="s">
        <v>55</v>
      </c>
      <c r="D221" s="5">
        <f t="shared" si="74"/>
        <v>20</v>
      </c>
      <c r="E221" s="5">
        <f t="shared" si="72"/>
        <v>140</v>
      </c>
      <c r="F221" s="5" t="s">
        <v>21</v>
      </c>
      <c r="G221" s="5">
        <f t="shared" si="75"/>
        <v>16</v>
      </c>
      <c r="H221" s="5">
        <f t="shared" si="73"/>
        <v>96</v>
      </c>
      <c r="I221" s="16">
        <f t="shared" si="76"/>
        <v>236</v>
      </c>
    </row>
    <row r="222" spans="1:9" ht="12.75" hidden="1" outlineLevel="1">
      <c r="A222" s="3" t="s">
        <v>6</v>
      </c>
      <c r="B222" s="29">
        <v>40401</v>
      </c>
      <c r="C222" s="8" t="s">
        <v>102</v>
      </c>
      <c r="D222" s="5">
        <f t="shared" si="74"/>
        <v>20</v>
      </c>
      <c r="E222" s="5">
        <f t="shared" si="72"/>
        <v>140</v>
      </c>
      <c r="F222" s="5" t="s">
        <v>21</v>
      </c>
      <c r="G222" s="5">
        <f t="shared" si="75"/>
        <v>16</v>
      </c>
      <c r="H222" s="5">
        <f t="shared" si="73"/>
        <v>96</v>
      </c>
      <c r="I222" s="16">
        <f t="shared" si="76"/>
        <v>236</v>
      </c>
    </row>
    <row r="223" spans="1:3" ht="12.75" hidden="1" outlineLevel="1">
      <c r="A223" s="3"/>
      <c r="B223" s="29"/>
      <c r="C223" s="6"/>
    </row>
    <row r="224" spans="1:9" ht="12.75" hidden="1" outlineLevel="1">
      <c r="A224" s="20" t="s">
        <v>6</v>
      </c>
      <c r="B224" s="29">
        <v>40401</v>
      </c>
      <c r="C224" s="6" t="s">
        <v>56</v>
      </c>
      <c r="D224" s="5">
        <f>VLOOKUP(C224,C$7:D$45,2,FALSE)</f>
        <v>20</v>
      </c>
      <c r="E224" s="5">
        <f aca="true" t="shared" si="77" ref="E224:E244">IF($B224="","",D224*E$2)</f>
        <v>140</v>
      </c>
      <c r="F224" s="5" t="s">
        <v>21</v>
      </c>
      <c r="G224" s="5">
        <f>IF(F224="к",D224*$H$3,IF(F224="г",D224*$H$4,"совсем ничего???"))</f>
        <v>16</v>
      </c>
      <c r="H224" s="5">
        <f aca="true" t="shared" si="78" ref="H224:H244">IF($B224="","",G224*H$2)</f>
        <v>96</v>
      </c>
      <c r="I224" s="16">
        <f>E224+H224</f>
        <v>236</v>
      </c>
    </row>
    <row r="225" spans="1:9" ht="12.75" hidden="1" outlineLevel="1">
      <c r="A225" s="20" t="s">
        <v>44</v>
      </c>
      <c r="B225" s="29">
        <v>40401</v>
      </c>
      <c r="C225" s="11" t="s">
        <v>22</v>
      </c>
      <c r="D225" s="5">
        <f>VLOOKUP(C225,C$7:D$45,2,FALSE)</f>
        <v>30</v>
      </c>
      <c r="E225" s="5">
        <f t="shared" si="77"/>
        <v>210</v>
      </c>
      <c r="F225" s="5" t="s">
        <v>21</v>
      </c>
      <c r="G225" s="5">
        <f>IF(F225="к",D225*$H$3,IF(F225="г",D225*$H$4,"совсем ничего???"))</f>
        <v>24</v>
      </c>
      <c r="H225" s="5">
        <f t="shared" si="78"/>
        <v>144</v>
      </c>
      <c r="I225" s="16">
        <f>E225+H225</f>
        <v>354</v>
      </c>
    </row>
    <row r="226" spans="2:9" ht="12.75" hidden="1" outlineLevel="1">
      <c r="B226" s="29">
        <v>40401</v>
      </c>
      <c r="C226" s="11" t="s">
        <v>82</v>
      </c>
      <c r="D226" s="5">
        <f>VLOOKUP(C226,C$7:D$45,2,FALSE)</f>
        <v>10</v>
      </c>
      <c r="E226" s="5">
        <f t="shared" si="77"/>
        <v>70</v>
      </c>
      <c r="F226" s="5" t="s">
        <v>21</v>
      </c>
      <c r="G226" s="5">
        <f>IF(F226="к",D226*$H$3,IF(F226="г",D226*$H$4,"совсем ничего???"))</f>
        <v>8</v>
      </c>
      <c r="H226" s="5">
        <f t="shared" si="78"/>
        <v>48</v>
      </c>
      <c r="I226" s="16">
        <f>E226+H226</f>
        <v>118</v>
      </c>
    </row>
    <row r="227" spans="1:8" ht="12.75" hidden="1" outlineLevel="1">
      <c r="A227" s="20"/>
      <c r="B227" s="29"/>
      <c r="E227" s="5">
        <f t="shared" si="77"/>
      </c>
      <c r="H227" s="5">
        <f t="shared" si="78"/>
      </c>
    </row>
    <row r="228" spans="1:9" ht="12.75" hidden="1" outlineLevel="1">
      <c r="A228" s="3" t="s">
        <v>7</v>
      </c>
      <c r="B228" s="29">
        <v>40401</v>
      </c>
      <c r="C228" s="6" t="s">
        <v>58</v>
      </c>
      <c r="D228" s="5">
        <f aca="true" t="shared" si="79" ref="D228:D236">VLOOKUP(C228,C$7:D$45,2,FALSE)</f>
        <v>30</v>
      </c>
      <c r="E228" s="5">
        <f t="shared" si="77"/>
        <v>210</v>
      </c>
      <c r="F228" s="5" t="s">
        <v>20</v>
      </c>
      <c r="G228" s="5">
        <f aca="true" t="shared" si="80" ref="G228:G236">IF(F228="к",D228*$H$3,IF(F228="г",D228*$H$4,"совсем ничего???"))</f>
        <v>12</v>
      </c>
      <c r="H228" s="5">
        <f t="shared" si="78"/>
        <v>72</v>
      </c>
      <c r="I228" s="16">
        <f aca="true" t="shared" si="81" ref="I228:I236">E228+H228</f>
        <v>282</v>
      </c>
    </row>
    <row r="229" spans="1:9" ht="12.75" hidden="1" outlineLevel="1">
      <c r="A229" s="3" t="s">
        <v>8</v>
      </c>
      <c r="B229" s="29">
        <v>40401</v>
      </c>
      <c r="C229" s="6" t="s">
        <v>47</v>
      </c>
      <c r="D229" s="5">
        <f t="shared" si="79"/>
        <v>50</v>
      </c>
      <c r="E229" s="5">
        <f t="shared" si="77"/>
        <v>350</v>
      </c>
      <c r="F229" s="5" t="s">
        <v>20</v>
      </c>
      <c r="G229" s="5">
        <f t="shared" si="80"/>
        <v>20</v>
      </c>
      <c r="H229" s="5">
        <f t="shared" si="78"/>
        <v>120</v>
      </c>
      <c r="I229" s="16">
        <f t="shared" si="81"/>
        <v>470</v>
      </c>
    </row>
    <row r="230" spans="1:9" ht="12.75" hidden="1" outlineLevel="1">
      <c r="A230" s="3" t="s">
        <v>9</v>
      </c>
      <c r="B230" s="29">
        <v>40401</v>
      </c>
      <c r="C230" s="6" t="s">
        <v>48</v>
      </c>
      <c r="D230" s="5">
        <f t="shared" si="79"/>
        <v>35</v>
      </c>
      <c r="E230" s="5">
        <f t="shared" si="77"/>
        <v>245</v>
      </c>
      <c r="F230" s="5" t="s">
        <v>20</v>
      </c>
      <c r="G230" s="5">
        <f t="shared" si="80"/>
        <v>14</v>
      </c>
      <c r="H230" s="5">
        <f t="shared" si="78"/>
        <v>84</v>
      </c>
      <c r="I230" s="16">
        <f t="shared" si="81"/>
        <v>329</v>
      </c>
    </row>
    <row r="231" spans="1:9" ht="12.75" hidden="1" outlineLevel="1">
      <c r="A231" s="3" t="s">
        <v>10</v>
      </c>
      <c r="B231" s="29">
        <v>40401</v>
      </c>
      <c r="C231" s="8" t="s">
        <v>57</v>
      </c>
      <c r="D231" s="5">
        <f t="shared" si="79"/>
        <v>35</v>
      </c>
      <c r="E231" s="5">
        <f t="shared" si="77"/>
        <v>245</v>
      </c>
      <c r="F231" s="5" t="s">
        <v>20</v>
      </c>
      <c r="G231" s="5">
        <f t="shared" si="80"/>
        <v>14</v>
      </c>
      <c r="H231" s="5">
        <f t="shared" si="78"/>
        <v>84</v>
      </c>
      <c r="I231" s="16">
        <f t="shared" si="81"/>
        <v>329</v>
      </c>
    </row>
    <row r="232" spans="2:9" ht="12.75" hidden="1" outlineLevel="1">
      <c r="B232" s="29">
        <v>40401</v>
      </c>
      <c r="C232" s="8" t="s">
        <v>84</v>
      </c>
      <c r="D232" s="5">
        <f t="shared" si="79"/>
        <v>8</v>
      </c>
      <c r="E232" s="5">
        <f t="shared" si="77"/>
        <v>56</v>
      </c>
      <c r="F232" s="5" t="s">
        <v>20</v>
      </c>
      <c r="G232" s="5">
        <f t="shared" si="80"/>
        <v>3.2</v>
      </c>
      <c r="H232" s="5">
        <f t="shared" si="78"/>
        <v>19.200000000000003</v>
      </c>
      <c r="I232" s="16">
        <f t="shared" si="81"/>
        <v>75.2</v>
      </c>
    </row>
    <row r="233" spans="1:9" ht="12.75" hidden="1" outlineLevel="1">
      <c r="A233" s="3"/>
      <c r="B233" s="29">
        <v>40401</v>
      </c>
      <c r="C233" s="6" t="s">
        <v>105</v>
      </c>
      <c r="D233" s="5">
        <f t="shared" si="79"/>
        <v>17</v>
      </c>
      <c r="E233" s="5">
        <f t="shared" si="77"/>
        <v>119</v>
      </c>
      <c r="F233" s="5" t="s">
        <v>21</v>
      </c>
      <c r="G233" s="5">
        <f t="shared" si="80"/>
        <v>13.600000000000001</v>
      </c>
      <c r="H233" s="5">
        <f t="shared" si="78"/>
        <v>81.60000000000001</v>
      </c>
      <c r="I233" s="16">
        <f t="shared" si="81"/>
        <v>200.60000000000002</v>
      </c>
    </row>
    <row r="234" spans="1:9" ht="12.75" hidden="1" outlineLevel="1">
      <c r="A234" s="3"/>
      <c r="B234" s="29">
        <v>40401</v>
      </c>
      <c r="C234" s="6" t="s">
        <v>49</v>
      </c>
      <c r="D234" s="5">
        <f t="shared" si="79"/>
        <v>30</v>
      </c>
      <c r="E234" s="5">
        <f t="shared" si="77"/>
        <v>210</v>
      </c>
      <c r="F234" s="5" t="s">
        <v>21</v>
      </c>
      <c r="G234" s="5">
        <f t="shared" si="80"/>
        <v>24</v>
      </c>
      <c r="H234" s="5">
        <f t="shared" si="78"/>
        <v>144</v>
      </c>
      <c r="I234" s="16">
        <f t="shared" si="81"/>
        <v>354</v>
      </c>
    </row>
    <row r="235" spans="1:9" ht="12.75" hidden="1" outlineLevel="1">
      <c r="A235" s="3"/>
      <c r="B235" s="29">
        <v>40401</v>
      </c>
      <c r="C235" s="6" t="s">
        <v>96</v>
      </c>
      <c r="D235" s="5">
        <f t="shared" si="79"/>
        <v>25</v>
      </c>
      <c r="E235" s="5">
        <f t="shared" si="77"/>
        <v>175</v>
      </c>
      <c r="F235" s="5" t="s">
        <v>21</v>
      </c>
      <c r="G235" s="5">
        <f t="shared" si="80"/>
        <v>20</v>
      </c>
      <c r="H235" s="5">
        <f t="shared" si="78"/>
        <v>120</v>
      </c>
      <c r="I235" s="16">
        <f t="shared" si="81"/>
        <v>295</v>
      </c>
    </row>
    <row r="236" spans="2:9" ht="12.75" hidden="1" outlineLevel="1">
      <c r="B236" s="29">
        <v>40401</v>
      </c>
      <c r="C236" s="8" t="s">
        <v>103</v>
      </c>
      <c r="D236" s="5">
        <f t="shared" si="79"/>
        <v>40</v>
      </c>
      <c r="E236" s="5">
        <f t="shared" si="77"/>
        <v>280</v>
      </c>
      <c r="F236" s="5" t="s">
        <v>21</v>
      </c>
      <c r="G236" s="5">
        <f t="shared" si="80"/>
        <v>32</v>
      </c>
      <c r="H236" s="5">
        <f t="shared" si="78"/>
        <v>192</v>
      </c>
      <c r="I236" s="16">
        <f t="shared" si="81"/>
        <v>472</v>
      </c>
    </row>
    <row r="237" ht="12.75" hidden="1" outlineLevel="1">
      <c r="B237" s="29"/>
    </row>
    <row r="238" spans="1:9" ht="12.75" hidden="1" outlineLevel="1">
      <c r="A238" s="3" t="s">
        <v>11</v>
      </c>
      <c r="B238" s="29">
        <v>40401</v>
      </c>
      <c r="C238" s="8" t="s">
        <v>50</v>
      </c>
      <c r="D238" s="5">
        <f aca="true" t="shared" si="82" ref="D238:D244">VLOOKUP(C238,C$7:D$45,2,FALSE)</f>
        <v>80</v>
      </c>
      <c r="E238" s="5">
        <f t="shared" si="77"/>
        <v>560</v>
      </c>
      <c r="F238" s="5" t="s">
        <v>20</v>
      </c>
      <c r="G238" s="5">
        <f aca="true" t="shared" si="83" ref="G238:G244">IF(F238="к",D238*$H$3,IF(F238="г",D238*$H$4,"совсем ничего???"))</f>
        <v>32</v>
      </c>
      <c r="H238" s="5">
        <f t="shared" si="78"/>
        <v>192</v>
      </c>
      <c r="I238" s="16">
        <f aca="true" t="shared" si="84" ref="I238:I244">E238+H238</f>
        <v>752</v>
      </c>
    </row>
    <row r="239" spans="1:9" ht="12.75" hidden="1" outlineLevel="1">
      <c r="A239" s="3" t="s">
        <v>12</v>
      </c>
      <c r="B239" s="29">
        <v>40401</v>
      </c>
      <c r="C239" s="6" t="s">
        <v>39</v>
      </c>
      <c r="D239" s="5">
        <f t="shared" si="82"/>
        <v>100</v>
      </c>
      <c r="E239" s="5">
        <f t="shared" si="77"/>
        <v>700</v>
      </c>
      <c r="F239" s="5" t="s">
        <v>20</v>
      </c>
      <c r="G239" s="5">
        <f t="shared" si="83"/>
        <v>40</v>
      </c>
      <c r="H239" s="5">
        <f t="shared" si="78"/>
        <v>240</v>
      </c>
      <c r="I239" s="16">
        <f t="shared" si="84"/>
        <v>940</v>
      </c>
    </row>
    <row r="240" spans="1:9" ht="12.75" hidden="1" outlineLevel="1">
      <c r="A240" s="3" t="s">
        <v>13</v>
      </c>
      <c r="B240" s="29">
        <v>40401</v>
      </c>
      <c r="C240" s="6" t="s">
        <v>48</v>
      </c>
      <c r="D240" s="5">
        <f t="shared" si="82"/>
        <v>35</v>
      </c>
      <c r="E240" s="5">
        <f t="shared" si="77"/>
        <v>245</v>
      </c>
      <c r="F240" s="5" t="s">
        <v>20</v>
      </c>
      <c r="G240" s="5">
        <f t="shared" si="83"/>
        <v>14</v>
      </c>
      <c r="H240" s="5">
        <f t="shared" si="78"/>
        <v>84</v>
      </c>
      <c r="I240" s="16">
        <f t="shared" si="84"/>
        <v>329</v>
      </c>
    </row>
    <row r="241" spans="1:9" ht="12.75" hidden="1" outlineLevel="1">
      <c r="A241" s="3" t="s">
        <v>14</v>
      </c>
      <c r="B241" s="29">
        <v>40401</v>
      </c>
      <c r="C241" s="8" t="s">
        <v>51</v>
      </c>
      <c r="D241" s="5">
        <f t="shared" si="82"/>
        <v>5</v>
      </c>
      <c r="E241" s="5">
        <f t="shared" si="77"/>
        <v>35</v>
      </c>
      <c r="F241" s="5" t="s">
        <v>20</v>
      </c>
      <c r="G241" s="5">
        <f t="shared" si="83"/>
        <v>2</v>
      </c>
      <c r="H241" s="5">
        <f t="shared" si="78"/>
        <v>12</v>
      </c>
      <c r="I241" s="16">
        <f t="shared" si="84"/>
        <v>47</v>
      </c>
    </row>
    <row r="242" spans="1:9" ht="12.75" hidden="1" outlineLevel="1">
      <c r="A242" s="3"/>
      <c r="B242" s="29">
        <v>40401</v>
      </c>
      <c r="C242" s="8" t="s">
        <v>37</v>
      </c>
      <c r="D242" s="5">
        <f t="shared" si="82"/>
        <v>10</v>
      </c>
      <c r="E242" s="5">
        <f t="shared" si="77"/>
        <v>70</v>
      </c>
      <c r="F242" s="5" t="s">
        <v>21</v>
      </c>
      <c r="G242" s="5">
        <f t="shared" si="83"/>
        <v>8</v>
      </c>
      <c r="H242" s="5">
        <f t="shared" si="78"/>
        <v>48</v>
      </c>
      <c r="I242" s="16">
        <f t="shared" si="84"/>
        <v>118</v>
      </c>
    </row>
    <row r="243" spans="1:9" ht="12.75" hidden="1" outlineLevel="1">
      <c r="A243" s="3"/>
      <c r="B243" s="29">
        <v>40401</v>
      </c>
      <c r="C243" s="6" t="s">
        <v>104</v>
      </c>
      <c r="D243" s="5">
        <f t="shared" si="82"/>
        <v>50</v>
      </c>
      <c r="E243" s="5">
        <f t="shared" si="77"/>
        <v>350</v>
      </c>
      <c r="F243" s="5" t="s">
        <v>21</v>
      </c>
      <c r="G243" s="5">
        <f t="shared" si="83"/>
        <v>40</v>
      </c>
      <c r="H243" s="5">
        <f t="shared" si="78"/>
        <v>240</v>
      </c>
      <c r="I243" s="16">
        <f t="shared" si="84"/>
        <v>590</v>
      </c>
    </row>
    <row r="244" spans="1:9" ht="12.75" hidden="1" outlineLevel="1">
      <c r="A244" s="3"/>
      <c r="B244" s="29">
        <v>40401</v>
      </c>
      <c r="C244" s="6" t="s">
        <v>105</v>
      </c>
      <c r="D244" s="5">
        <f t="shared" si="82"/>
        <v>17</v>
      </c>
      <c r="E244" s="5">
        <f t="shared" si="77"/>
        <v>119</v>
      </c>
      <c r="F244" s="5" t="s">
        <v>21</v>
      </c>
      <c r="G244" s="5">
        <f t="shared" si="83"/>
        <v>13.600000000000001</v>
      </c>
      <c r="H244" s="5">
        <f t="shared" si="78"/>
        <v>81.60000000000001</v>
      </c>
      <c r="I244" s="16">
        <f t="shared" si="84"/>
        <v>200.60000000000002</v>
      </c>
    </row>
    <row r="245" spans="1:3" ht="12.75" hidden="1" outlineLevel="1">
      <c r="A245" s="3"/>
      <c r="B245" s="29"/>
      <c r="C245" s="11"/>
    </row>
    <row r="246" spans="3:10" s="18" customFormat="1" ht="12.75" collapsed="1">
      <c r="C246" s="18" t="s">
        <v>75</v>
      </c>
      <c r="D246" s="19"/>
      <c r="E246" s="44">
        <f aca="true" t="shared" si="85" ref="E246:E253">IF($B246="","",D246*E$2)</f>
      </c>
      <c r="F246" s="45"/>
      <c r="G246" s="45"/>
      <c r="H246" s="44">
        <f aca="true" t="shared" si="86" ref="H246:H253">IF($B246="","",G246*H$2)</f>
      </c>
      <c r="I246" s="45"/>
      <c r="J246" s="25"/>
    </row>
    <row r="247" spans="1:9" ht="12.75" hidden="1" outlineLevel="1">
      <c r="A247" s="3" t="s">
        <v>1</v>
      </c>
      <c r="B247" s="29">
        <v>40402</v>
      </c>
      <c r="C247" s="6" t="s">
        <v>97</v>
      </c>
      <c r="D247" s="5">
        <f aca="true" t="shared" si="87" ref="D247:D253">VLOOKUP(C247,C$7:D$45,2,FALSE)</f>
        <v>50</v>
      </c>
      <c r="E247" s="5">
        <f t="shared" si="85"/>
        <v>350</v>
      </c>
      <c r="F247" s="5" t="s">
        <v>20</v>
      </c>
      <c r="G247" s="5">
        <f aca="true" t="shared" si="88" ref="G247:G253">IF(F247="к",D247*$H$3,IF(F247="г",D247*$H$4,"совсем ничего???"))</f>
        <v>20</v>
      </c>
      <c r="H247" s="5">
        <f t="shared" si="86"/>
        <v>120</v>
      </c>
      <c r="I247" s="16">
        <f aca="true" t="shared" si="89" ref="I247:I253">E247+H247</f>
        <v>470</v>
      </c>
    </row>
    <row r="248" spans="1:9" ht="12.75" hidden="1" outlineLevel="1">
      <c r="A248" s="3" t="s">
        <v>2</v>
      </c>
      <c r="B248" s="29">
        <v>40402</v>
      </c>
      <c r="C248" s="8" t="s">
        <v>53</v>
      </c>
      <c r="D248" s="5">
        <f t="shared" si="87"/>
        <v>47</v>
      </c>
      <c r="E248" s="5">
        <f t="shared" si="85"/>
        <v>329</v>
      </c>
      <c r="F248" s="5" t="s">
        <v>21</v>
      </c>
      <c r="G248" s="5">
        <f t="shared" si="88"/>
        <v>37.6</v>
      </c>
      <c r="H248" s="5">
        <f t="shared" si="86"/>
        <v>225.60000000000002</v>
      </c>
      <c r="I248" s="16">
        <f t="shared" si="89"/>
        <v>554.6</v>
      </c>
    </row>
    <row r="249" spans="1:10" ht="12.75" hidden="1" outlineLevel="1">
      <c r="A249" s="3" t="s">
        <v>3</v>
      </c>
      <c r="B249" s="29">
        <v>40402</v>
      </c>
      <c r="C249" s="6" t="s">
        <v>98</v>
      </c>
      <c r="D249" s="5">
        <f t="shared" si="87"/>
        <v>15</v>
      </c>
      <c r="E249" s="5">
        <f t="shared" si="85"/>
        <v>105</v>
      </c>
      <c r="F249" s="5" t="s">
        <v>21</v>
      </c>
      <c r="G249" s="5">
        <f t="shared" si="88"/>
        <v>12</v>
      </c>
      <c r="H249" s="5">
        <f t="shared" si="86"/>
        <v>72</v>
      </c>
      <c r="I249" s="16">
        <f t="shared" si="89"/>
        <v>177</v>
      </c>
      <c r="J249" s="4"/>
    </row>
    <row r="250" spans="1:9" ht="12.75" hidden="1" outlineLevel="1">
      <c r="A250" s="3" t="s">
        <v>4</v>
      </c>
      <c r="B250" s="29">
        <v>40402</v>
      </c>
      <c r="C250" s="6" t="s">
        <v>92</v>
      </c>
      <c r="D250" s="5">
        <f t="shared" si="87"/>
        <v>15</v>
      </c>
      <c r="E250" s="5">
        <f t="shared" si="85"/>
        <v>105</v>
      </c>
      <c r="F250" s="5" t="s">
        <v>21</v>
      </c>
      <c r="G250" s="5">
        <f t="shared" si="88"/>
        <v>12</v>
      </c>
      <c r="H250" s="5">
        <f t="shared" si="86"/>
        <v>72</v>
      </c>
      <c r="I250" s="16">
        <f t="shared" si="89"/>
        <v>177</v>
      </c>
    </row>
    <row r="251" spans="1:9" ht="12.75" hidden="1" outlineLevel="1">
      <c r="A251" s="3" t="s">
        <v>5</v>
      </c>
      <c r="B251" s="29">
        <v>40402</v>
      </c>
      <c r="C251" s="6" t="s">
        <v>138</v>
      </c>
      <c r="D251" s="5">
        <f t="shared" si="87"/>
        <v>17</v>
      </c>
      <c r="E251" s="5">
        <f t="shared" si="85"/>
        <v>119</v>
      </c>
      <c r="F251" s="5" t="s">
        <v>21</v>
      </c>
      <c r="G251" s="5">
        <f t="shared" si="88"/>
        <v>13.600000000000001</v>
      </c>
      <c r="H251" s="5">
        <f t="shared" si="86"/>
        <v>81.60000000000001</v>
      </c>
      <c r="I251" s="16">
        <f t="shared" si="89"/>
        <v>200.60000000000002</v>
      </c>
    </row>
    <row r="252" spans="1:9" ht="12.75" hidden="1" outlineLevel="1">
      <c r="A252" s="3" t="s">
        <v>2</v>
      </c>
      <c r="B252" s="29">
        <v>40402</v>
      </c>
      <c r="C252" s="6" t="s">
        <v>55</v>
      </c>
      <c r="D252" s="5">
        <f t="shared" si="87"/>
        <v>20</v>
      </c>
      <c r="E252" s="5">
        <f t="shared" si="85"/>
        <v>140</v>
      </c>
      <c r="F252" s="5" t="s">
        <v>21</v>
      </c>
      <c r="G252" s="5">
        <f t="shared" si="88"/>
        <v>16</v>
      </c>
      <c r="H252" s="5">
        <f t="shared" si="86"/>
        <v>96</v>
      </c>
      <c r="I252" s="16">
        <f t="shared" si="89"/>
        <v>236</v>
      </c>
    </row>
    <row r="253" spans="1:9" ht="12.75" hidden="1" outlineLevel="1">
      <c r="A253" s="3" t="s">
        <v>6</v>
      </c>
      <c r="B253" s="29">
        <v>40402</v>
      </c>
      <c r="C253" s="8" t="s">
        <v>102</v>
      </c>
      <c r="D253" s="5">
        <f t="shared" si="87"/>
        <v>20</v>
      </c>
      <c r="E253" s="5">
        <f t="shared" si="85"/>
        <v>140</v>
      </c>
      <c r="F253" s="5" t="s">
        <v>21</v>
      </c>
      <c r="G253" s="5">
        <f t="shared" si="88"/>
        <v>16</v>
      </c>
      <c r="H253" s="5">
        <f t="shared" si="86"/>
        <v>96</v>
      </c>
      <c r="I253" s="16">
        <f t="shared" si="89"/>
        <v>236</v>
      </c>
    </row>
    <row r="254" spans="1:3" ht="12.75" hidden="1" outlineLevel="1">
      <c r="A254" s="3"/>
      <c r="B254" s="29"/>
      <c r="C254" s="6"/>
    </row>
    <row r="255" spans="1:9" ht="12.75" hidden="1" outlineLevel="1">
      <c r="A255" s="20" t="s">
        <v>6</v>
      </c>
      <c r="B255" s="29">
        <v>40402</v>
      </c>
      <c r="C255" s="6" t="s">
        <v>56</v>
      </c>
      <c r="D255" s="5">
        <f>VLOOKUP(C255,C$7:D$45,2,FALSE)</f>
        <v>20</v>
      </c>
      <c r="E255" s="5">
        <f aca="true" t="shared" si="90" ref="E255:E275">IF($B255="","",D255*E$2)</f>
        <v>140</v>
      </c>
      <c r="F255" s="5" t="s">
        <v>21</v>
      </c>
      <c r="G255" s="5">
        <f>IF(F255="к",D255*$H$3,IF(F255="г",D255*$H$4,"совсем ничего???"))</f>
        <v>16</v>
      </c>
      <c r="H255" s="5">
        <f aca="true" t="shared" si="91" ref="H255:H275">IF($B255="","",G255*H$2)</f>
        <v>96</v>
      </c>
      <c r="I255" s="16">
        <f>E255+H255</f>
        <v>236</v>
      </c>
    </row>
    <row r="256" spans="1:9" ht="12.75" hidden="1" outlineLevel="1">
      <c r="A256" s="20" t="s">
        <v>44</v>
      </c>
      <c r="B256" s="29">
        <v>40402</v>
      </c>
      <c r="C256" s="11" t="s">
        <v>22</v>
      </c>
      <c r="D256" s="5">
        <f>VLOOKUP(C256,C$7:D$45,2,FALSE)</f>
        <v>30</v>
      </c>
      <c r="E256" s="5">
        <f t="shared" si="90"/>
        <v>210</v>
      </c>
      <c r="F256" s="5" t="s">
        <v>21</v>
      </c>
      <c r="G256" s="5">
        <f>IF(F256="к",D256*$H$3,IF(F256="г",D256*$H$4,"совсем ничего???"))</f>
        <v>24</v>
      </c>
      <c r="H256" s="5">
        <f t="shared" si="91"/>
        <v>144</v>
      </c>
      <c r="I256" s="16">
        <f>E256+H256</f>
        <v>354</v>
      </c>
    </row>
    <row r="257" spans="2:9" ht="12.75" hidden="1" outlineLevel="1">
      <c r="B257" s="29">
        <v>40402</v>
      </c>
      <c r="C257" s="11" t="s">
        <v>82</v>
      </c>
      <c r="D257" s="5">
        <f>VLOOKUP(C257,C$7:D$45,2,FALSE)</f>
        <v>10</v>
      </c>
      <c r="E257" s="5">
        <f t="shared" si="90"/>
        <v>70</v>
      </c>
      <c r="F257" s="5" t="s">
        <v>21</v>
      </c>
      <c r="G257" s="5">
        <f>IF(F257="к",D257*$H$3,IF(F257="г",D257*$H$4,"совсем ничего???"))</f>
        <v>8</v>
      </c>
      <c r="H257" s="5">
        <f t="shared" si="91"/>
        <v>48</v>
      </c>
      <c r="I257" s="16">
        <f>E257+H257</f>
        <v>118</v>
      </c>
    </row>
    <row r="258" spans="1:8" ht="12.75" hidden="1" outlineLevel="1">
      <c r="A258" s="20"/>
      <c r="B258" s="29"/>
      <c r="E258" s="5">
        <f t="shared" si="90"/>
      </c>
      <c r="H258" s="5">
        <f t="shared" si="91"/>
      </c>
    </row>
    <row r="259" spans="1:9" ht="12.75" hidden="1" outlineLevel="1">
      <c r="A259" s="3" t="s">
        <v>7</v>
      </c>
      <c r="B259" s="29">
        <v>40402</v>
      </c>
      <c r="C259" s="6" t="s">
        <v>58</v>
      </c>
      <c r="D259" s="5">
        <f aca="true" t="shared" si="92" ref="D259:D267">VLOOKUP(C259,C$7:D$45,2,FALSE)</f>
        <v>30</v>
      </c>
      <c r="E259" s="5">
        <f t="shared" si="90"/>
        <v>210</v>
      </c>
      <c r="F259" s="5" t="s">
        <v>20</v>
      </c>
      <c r="G259" s="5">
        <f aca="true" t="shared" si="93" ref="G259:G275">IF(F259="к",D259*$H$3,IF(F259="г",D259*$H$4,"совсем ничего???"))</f>
        <v>12</v>
      </c>
      <c r="H259" s="5">
        <f t="shared" si="91"/>
        <v>72</v>
      </c>
      <c r="I259" s="16">
        <f aca="true" t="shared" si="94" ref="I259:I275">E259+H259</f>
        <v>282</v>
      </c>
    </row>
    <row r="260" spans="1:9" ht="12.75" hidden="1" outlineLevel="1">
      <c r="A260" s="3" t="s">
        <v>8</v>
      </c>
      <c r="B260" s="29">
        <v>40402</v>
      </c>
      <c r="C260" s="6" t="s">
        <v>47</v>
      </c>
      <c r="D260" s="5">
        <f t="shared" si="92"/>
        <v>50</v>
      </c>
      <c r="E260" s="5">
        <f t="shared" si="90"/>
        <v>350</v>
      </c>
      <c r="F260" s="5" t="s">
        <v>20</v>
      </c>
      <c r="G260" s="5">
        <f t="shared" si="93"/>
        <v>20</v>
      </c>
      <c r="H260" s="5">
        <f t="shared" si="91"/>
        <v>120</v>
      </c>
      <c r="I260" s="16">
        <f t="shared" si="94"/>
        <v>470</v>
      </c>
    </row>
    <row r="261" spans="1:9" ht="12.75" hidden="1" outlineLevel="1">
      <c r="A261" s="3" t="s">
        <v>9</v>
      </c>
      <c r="B261" s="29">
        <v>40402</v>
      </c>
      <c r="C261" s="6" t="s">
        <v>48</v>
      </c>
      <c r="D261" s="5">
        <f t="shared" si="92"/>
        <v>35</v>
      </c>
      <c r="E261" s="5">
        <f t="shared" si="90"/>
        <v>245</v>
      </c>
      <c r="F261" s="5" t="s">
        <v>20</v>
      </c>
      <c r="G261" s="5">
        <f t="shared" si="93"/>
        <v>14</v>
      </c>
      <c r="H261" s="5">
        <f t="shared" si="91"/>
        <v>84</v>
      </c>
      <c r="I261" s="16">
        <f t="shared" si="94"/>
        <v>329</v>
      </c>
    </row>
    <row r="262" spans="1:9" ht="12.75" hidden="1" outlineLevel="1">
      <c r="A262" s="3" t="s">
        <v>10</v>
      </c>
      <c r="B262" s="29">
        <v>40402</v>
      </c>
      <c r="C262" s="8" t="s">
        <v>57</v>
      </c>
      <c r="D262" s="5">
        <f t="shared" si="92"/>
        <v>35</v>
      </c>
      <c r="E262" s="5">
        <f t="shared" si="90"/>
        <v>245</v>
      </c>
      <c r="F262" s="5" t="s">
        <v>20</v>
      </c>
      <c r="G262" s="5">
        <f t="shared" si="93"/>
        <v>14</v>
      </c>
      <c r="H262" s="5">
        <f t="shared" si="91"/>
        <v>84</v>
      </c>
      <c r="I262" s="16">
        <f t="shared" si="94"/>
        <v>329</v>
      </c>
    </row>
    <row r="263" spans="2:9" ht="12.75" hidden="1" outlineLevel="1">
      <c r="B263" s="29">
        <v>40402</v>
      </c>
      <c r="C263" s="8" t="s">
        <v>84</v>
      </c>
      <c r="D263" s="5">
        <f t="shared" si="92"/>
        <v>8</v>
      </c>
      <c r="E263" s="5">
        <f t="shared" si="90"/>
        <v>56</v>
      </c>
      <c r="F263" s="5" t="s">
        <v>20</v>
      </c>
      <c r="G263" s="5">
        <f t="shared" si="93"/>
        <v>3.2</v>
      </c>
      <c r="H263" s="5">
        <f t="shared" si="91"/>
        <v>19.200000000000003</v>
      </c>
      <c r="I263" s="16">
        <f t="shared" si="94"/>
        <v>75.2</v>
      </c>
    </row>
    <row r="264" spans="1:9" ht="12.75" hidden="1" outlineLevel="1">
      <c r="A264" s="3"/>
      <c r="B264" s="29">
        <v>40402</v>
      </c>
      <c r="C264" s="6" t="s">
        <v>105</v>
      </c>
      <c r="D264" s="5">
        <f t="shared" si="92"/>
        <v>17</v>
      </c>
      <c r="E264" s="5">
        <f t="shared" si="90"/>
        <v>119</v>
      </c>
      <c r="F264" s="5" t="s">
        <v>21</v>
      </c>
      <c r="G264" s="5">
        <f t="shared" si="93"/>
        <v>13.600000000000001</v>
      </c>
      <c r="H264" s="5">
        <f t="shared" si="91"/>
        <v>81.60000000000001</v>
      </c>
      <c r="I264" s="16">
        <f t="shared" si="94"/>
        <v>200.60000000000002</v>
      </c>
    </row>
    <row r="265" spans="1:9" ht="12.75" hidden="1" outlineLevel="1">
      <c r="A265" s="3"/>
      <c r="B265" s="29">
        <v>40402</v>
      </c>
      <c r="C265" s="6" t="s">
        <v>49</v>
      </c>
      <c r="D265" s="5">
        <f t="shared" si="92"/>
        <v>30</v>
      </c>
      <c r="E265" s="5">
        <f t="shared" si="90"/>
        <v>210</v>
      </c>
      <c r="F265" s="5" t="s">
        <v>21</v>
      </c>
      <c r="G265" s="5">
        <f t="shared" si="93"/>
        <v>24</v>
      </c>
      <c r="H265" s="5">
        <f t="shared" si="91"/>
        <v>144</v>
      </c>
      <c r="I265" s="16">
        <f t="shared" si="94"/>
        <v>354</v>
      </c>
    </row>
    <row r="266" spans="1:9" ht="12.75" hidden="1" outlineLevel="1">
      <c r="A266" s="3"/>
      <c r="B266" s="29">
        <v>40402</v>
      </c>
      <c r="C266" s="6" t="s">
        <v>96</v>
      </c>
      <c r="D266" s="5">
        <f t="shared" si="92"/>
        <v>25</v>
      </c>
      <c r="E266" s="5">
        <f t="shared" si="90"/>
        <v>175</v>
      </c>
      <c r="F266" s="5" t="s">
        <v>21</v>
      </c>
      <c r="G266" s="5">
        <f t="shared" si="93"/>
        <v>20</v>
      </c>
      <c r="H266" s="5">
        <f t="shared" si="91"/>
        <v>120</v>
      </c>
      <c r="I266" s="16">
        <f t="shared" si="94"/>
        <v>295</v>
      </c>
    </row>
    <row r="267" spans="2:9" ht="12.75" hidden="1" outlineLevel="1">
      <c r="B267" s="29">
        <v>40402</v>
      </c>
      <c r="C267" s="8" t="s">
        <v>103</v>
      </c>
      <c r="D267" s="5">
        <f t="shared" si="92"/>
        <v>40</v>
      </c>
      <c r="E267" s="5">
        <f t="shared" si="90"/>
        <v>280</v>
      </c>
      <c r="F267" s="5" t="s">
        <v>21</v>
      </c>
      <c r="G267" s="5">
        <f t="shared" si="93"/>
        <v>32</v>
      </c>
      <c r="H267" s="5">
        <f t="shared" si="91"/>
        <v>192</v>
      </c>
      <c r="I267" s="16">
        <f t="shared" si="94"/>
        <v>472</v>
      </c>
    </row>
    <row r="268" ht="12.75" hidden="1" outlineLevel="1">
      <c r="B268" s="29"/>
    </row>
    <row r="269" spans="1:9" ht="12.75" hidden="1" outlineLevel="1">
      <c r="A269" s="3" t="s">
        <v>11</v>
      </c>
      <c r="B269" s="29">
        <v>40402</v>
      </c>
      <c r="C269" s="8" t="s">
        <v>59</v>
      </c>
      <c r="D269" s="5">
        <f aca="true" t="shared" si="95" ref="D269:D275">VLOOKUP(C269,C$7:D$45,2,FALSE)</f>
        <v>90</v>
      </c>
      <c r="E269" s="5">
        <f t="shared" si="90"/>
        <v>630</v>
      </c>
      <c r="F269" s="5" t="s">
        <v>20</v>
      </c>
      <c r="G269" s="5">
        <f t="shared" si="93"/>
        <v>36</v>
      </c>
      <c r="H269" s="5">
        <f t="shared" si="91"/>
        <v>216</v>
      </c>
      <c r="I269" s="16">
        <f t="shared" si="94"/>
        <v>846</v>
      </c>
    </row>
    <row r="270" spans="1:9" ht="12.75" hidden="1" outlineLevel="1">
      <c r="A270" s="3" t="s">
        <v>12</v>
      </c>
      <c r="B270" s="29">
        <v>40402</v>
      </c>
      <c r="C270" s="6" t="s">
        <v>39</v>
      </c>
      <c r="D270" s="5">
        <f t="shared" si="95"/>
        <v>100</v>
      </c>
      <c r="E270" s="5">
        <f t="shared" si="90"/>
        <v>700</v>
      </c>
      <c r="F270" s="5" t="s">
        <v>20</v>
      </c>
      <c r="G270" s="5">
        <f t="shared" si="93"/>
        <v>40</v>
      </c>
      <c r="H270" s="5">
        <f t="shared" si="91"/>
        <v>240</v>
      </c>
      <c r="I270" s="16">
        <f t="shared" si="94"/>
        <v>940</v>
      </c>
    </row>
    <row r="271" spans="1:9" ht="12.75" hidden="1" outlineLevel="1">
      <c r="A271" s="3" t="s">
        <v>13</v>
      </c>
      <c r="B271" s="29">
        <v>40402</v>
      </c>
      <c r="C271" s="6" t="s">
        <v>48</v>
      </c>
      <c r="D271" s="5">
        <f t="shared" si="95"/>
        <v>35</v>
      </c>
      <c r="E271" s="5">
        <f t="shared" si="90"/>
        <v>245</v>
      </c>
      <c r="F271" s="5" t="s">
        <v>20</v>
      </c>
      <c r="G271" s="5">
        <f t="shared" si="93"/>
        <v>14</v>
      </c>
      <c r="H271" s="5">
        <f t="shared" si="91"/>
        <v>84</v>
      </c>
      <c r="I271" s="16">
        <f t="shared" si="94"/>
        <v>329</v>
      </c>
    </row>
    <row r="272" spans="1:9" ht="12.75" hidden="1" outlineLevel="1">
      <c r="A272" s="3" t="s">
        <v>14</v>
      </c>
      <c r="B272" s="29">
        <v>40402</v>
      </c>
      <c r="C272" s="8" t="s">
        <v>51</v>
      </c>
      <c r="D272" s="5">
        <f t="shared" si="95"/>
        <v>5</v>
      </c>
      <c r="E272" s="5">
        <f t="shared" si="90"/>
        <v>35</v>
      </c>
      <c r="F272" s="5" t="s">
        <v>20</v>
      </c>
      <c r="G272" s="5">
        <f t="shared" si="93"/>
        <v>2</v>
      </c>
      <c r="H272" s="5">
        <f t="shared" si="91"/>
        <v>12</v>
      </c>
      <c r="I272" s="16">
        <f t="shared" si="94"/>
        <v>47</v>
      </c>
    </row>
    <row r="273" spans="1:9" ht="12.75" hidden="1" outlineLevel="1">
      <c r="A273" s="3"/>
      <c r="B273" s="29">
        <v>40402</v>
      </c>
      <c r="C273" s="8" t="s">
        <v>37</v>
      </c>
      <c r="D273" s="5">
        <f t="shared" si="95"/>
        <v>10</v>
      </c>
      <c r="E273" s="5">
        <f t="shared" si="90"/>
        <v>70</v>
      </c>
      <c r="F273" s="5" t="s">
        <v>21</v>
      </c>
      <c r="G273" s="5">
        <f t="shared" si="93"/>
        <v>8</v>
      </c>
      <c r="H273" s="5">
        <f t="shared" si="91"/>
        <v>48</v>
      </c>
      <c r="I273" s="16">
        <f t="shared" si="94"/>
        <v>118</v>
      </c>
    </row>
    <row r="274" spans="1:9" ht="12.75" hidden="1" outlineLevel="1">
      <c r="A274" s="3"/>
      <c r="B274" s="29">
        <v>40402</v>
      </c>
      <c r="C274" s="6" t="s">
        <v>104</v>
      </c>
      <c r="D274" s="5">
        <f t="shared" si="95"/>
        <v>50</v>
      </c>
      <c r="E274" s="5">
        <f t="shared" si="90"/>
        <v>350</v>
      </c>
      <c r="F274" s="5" t="s">
        <v>21</v>
      </c>
      <c r="G274" s="5">
        <f t="shared" si="93"/>
        <v>40</v>
      </c>
      <c r="H274" s="5">
        <f t="shared" si="91"/>
        <v>240</v>
      </c>
      <c r="I274" s="16">
        <f t="shared" si="94"/>
        <v>590</v>
      </c>
    </row>
    <row r="275" spans="1:9" ht="12.75" hidden="1" outlineLevel="1">
      <c r="A275" s="3"/>
      <c r="B275" s="29">
        <v>40402</v>
      </c>
      <c r="C275" s="6" t="s">
        <v>105</v>
      </c>
      <c r="D275" s="5">
        <f t="shared" si="95"/>
        <v>17</v>
      </c>
      <c r="E275" s="5">
        <f t="shared" si="90"/>
        <v>119</v>
      </c>
      <c r="F275" s="5" t="s">
        <v>21</v>
      </c>
      <c r="G275" s="5">
        <f t="shared" si="93"/>
        <v>13.600000000000001</v>
      </c>
      <c r="H275" s="5">
        <f t="shared" si="91"/>
        <v>81.60000000000001</v>
      </c>
      <c r="I275" s="16">
        <f t="shared" si="94"/>
        <v>200.60000000000002</v>
      </c>
    </row>
    <row r="276" spans="1:3" ht="12.75" hidden="1" outlineLevel="1">
      <c r="A276" s="3"/>
      <c r="B276" s="29"/>
      <c r="C276" s="11"/>
    </row>
    <row r="277" spans="3:10" s="18" customFormat="1" ht="12.75" collapsed="1">
      <c r="C277" s="18" t="s">
        <v>76</v>
      </c>
      <c r="D277" s="19"/>
      <c r="E277" s="44">
        <f aca="true" t="shared" si="96" ref="E277:E284">IF($B277="","",D277*E$2)</f>
      </c>
      <c r="F277" s="45"/>
      <c r="G277" s="45"/>
      <c r="H277" s="44">
        <f aca="true" t="shared" si="97" ref="H277:H284">IF($B277="","",G277*H$2)</f>
      </c>
      <c r="I277" s="45"/>
      <c r="J277" s="25"/>
    </row>
    <row r="278" spans="1:9" ht="12.75" hidden="1" outlineLevel="1">
      <c r="A278" s="3" t="s">
        <v>1</v>
      </c>
      <c r="B278" s="29">
        <v>40403</v>
      </c>
      <c r="C278" s="6" t="s">
        <v>90</v>
      </c>
      <c r="D278" s="5">
        <f aca="true" t="shared" si="98" ref="D278:D284">VLOOKUP(C278,C$7:D$45,2,FALSE)</f>
        <v>50</v>
      </c>
      <c r="E278" s="5">
        <f t="shared" si="96"/>
        <v>350</v>
      </c>
      <c r="F278" s="5" t="s">
        <v>20</v>
      </c>
      <c r="G278" s="5">
        <f aca="true" t="shared" si="99" ref="G278:G284">IF(F278="к",D278*$H$3,IF(F278="г",D278*$H$4,"совсем ничего???"))</f>
        <v>20</v>
      </c>
      <c r="H278" s="5">
        <f t="shared" si="97"/>
        <v>120</v>
      </c>
      <c r="I278" s="16">
        <f aca="true" t="shared" si="100" ref="I278:I284">E278+H278</f>
        <v>470</v>
      </c>
    </row>
    <row r="279" spans="1:9" ht="12.75" hidden="1" outlineLevel="1">
      <c r="A279" s="3" t="s">
        <v>2</v>
      </c>
      <c r="B279" s="29">
        <v>40403</v>
      </c>
      <c r="C279" s="8" t="s">
        <v>53</v>
      </c>
      <c r="D279" s="5">
        <f t="shared" si="98"/>
        <v>47</v>
      </c>
      <c r="E279" s="5">
        <f t="shared" si="96"/>
        <v>329</v>
      </c>
      <c r="F279" s="5" t="s">
        <v>21</v>
      </c>
      <c r="G279" s="5">
        <f t="shared" si="99"/>
        <v>37.6</v>
      </c>
      <c r="H279" s="5">
        <f t="shared" si="97"/>
        <v>225.60000000000002</v>
      </c>
      <c r="I279" s="16">
        <f t="shared" si="100"/>
        <v>554.6</v>
      </c>
    </row>
    <row r="280" spans="1:10" ht="12.75" hidden="1" outlineLevel="1">
      <c r="A280" s="3" t="s">
        <v>3</v>
      </c>
      <c r="B280" s="29">
        <v>40403</v>
      </c>
      <c r="C280" s="6" t="s">
        <v>98</v>
      </c>
      <c r="D280" s="5">
        <f t="shared" si="98"/>
        <v>15</v>
      </c>
      <c r="E280" s="5">
        <f t="shared" si="96"/>
        <v>105</v>
      </c>
      <c r="F280" s="5" t="s">
        <v>21</v>
      </c>
      <c r="G280" s="5">
        <f t="shared" si="99"/>
        <v>12</v>
      </c>
      <c r="H280" s="5">
        <f t="shared" si="97"/>
        <v>72</v>
      </c>
      <c r="I280" s="16">
        <f t="shared" si="100"/>
        <v>177</v>
      </c>
      <c r="J280" s="4"/>
    </row>
    <row r="281" spans="1:9" ht="12.75" hidden="1" outlineLevel="1">
      <c r="A281" s="3" t="s">
        <v>4</v>
      </c>
      <c r="B281" s="29">
        <v>40403</v>
      </c>
      <c r="C281" s="6" t="s">
        <v>92</v>
      </c>
      <c r="D281" s="5">
        <f t="shared" si="98"/>
        <v>15</v>
      </c>
      <c r="E281" s="5">
        <f t="shared" si="96"/>
        <v>105</v>
      </c>
      <c r="F281" s="5" t="s">
        <v>21</v>
      </c>
      <c r="G281" s="5">
        <f t="shared" si="99"/>
        <v>12</v>
      </c>
      <c r="H281" s="5">
        <f t="shared" si="97"/>
        <v>72</v>
      </c>
      <c r="I281" s="16">
        <f t="shared" si="100"/>
        <v>177</v>
      </c>
    </row>
    <row r="282" spans="1:9" ht="12.75" hidden="1" outlineLevel="1">
      <c r="A282" s="3" t="s">
        <v>5</v>
      </c>
      <c r="B282" s="29">
        <v>40403</v>
      </c>
      <c r="C282" s="6" t="s">
        <v>138</v>
      </c>
      <c r="D282" s="5">
        <f t="shared" si="98"/>
        <v>17</v>
      </c>
      <c r="E282" s="5">
        <f t="shared" si="96"/>
        <v>119</v>
      </c>
      <c r="F282" s="5" t="s">
        <v>21</v>
      </c>
      <c r="G282" s="5">
        <f t="shared" si="99"/>
        <v>13.600000000000001</v>
      </c>
      <c r="H282" s="5">
        <f t="shared" si="97"/>
        <v>81.60000000000001</v>
      </c>
      <c r="I282" s="16">
        <f t="shared" si="100"/>
        <v>200.60000000000002</v>
      </c>
    </row>
    <row r="283" spans="1:9" ht="12.75" hidden="1" outlineLevel="1">
      <c r="A283" s="3" t="s">
        <v>2</v>
      </c>
      <c r="B283" s="29">
        <v>40403</v>
      </c>
      <c r="C283" s="6" t="s">
        <v>55</v>
      </c>
      <c r="D283" s="5">
        <f t="shared" si="98"/>
        <v>20</v>
      </c>
      <c r="E283" s="5">
        <f t="shared" si="96"/>
        <v>140</v>
      </c>
      <c r="F283" s="5" t="s">
        <v>21</v>
      </c>
      <c r="G283" s="5">
        <f t="shared" si="99"/>
        <v>16</v>
      </c>
      <c r="H283" s="5">
        <f t="shared" si="97"/>
        <v>96</v>
      </c>
      <c r="I283" s="16">
        <f t="shared" si="100"/>
        <v>236</v>
      </c>
    </row>
    <row r="284" spans="1:9" ht="12.75" hidden="1" outlineLevel="1">
      <c r="A284" s="3" t="s">
        <v>6</v>
      </c>
      <c r="B284" s="29">
        <v>40403</v>
      </c>
      <c r="C284" s="8" t="s">
        <v>102</v>
      </c>
      <c r="D284" s="5">
        <f t="shared" si="98"/>
        <v>20</v>
      </c>
      <c r="E284" s="5">
        <f t="shared" si="96"/>
        <v>140</v>
      </c>
      <c r="F284" s="5" t="s">
        <v>21</v>
      </c>
      <c r="G284" s="5">
        <f t="shared" si="99"/>
        <v>16</v>
      </c>
      <c r="H284" s="5">
        <f t="shared" si="97"/>
        <v>96</v>
      </c>
      <c r="I284" s="16">
        <f t="shared" si="100"/>
        <v>236</v>
      </c>
    </row>
    <row r="285" spans="1:3" ht="12.75" hidden="1" outlineLevel="1">
      <c r="A285" s="3"/>
      <c r="B285" s="29"/>
      <c r="C285" s="6"/>
    </row>
    <row r="286" spans="1:9" ht="12.75" hidden="1" outlineLevel="1">
      <c r="A286" s="20" t="s">
        <v>6</v>
      </c>
      <c r="B286" s="29">
        <v>40403</v>
      </c>
      <c r="C286" s="6" t="s">
        <v>56</v>
      </c>
      <c r="D286" s="5">
        <f>VLOOKUP(C286,C$7:D$45,2,FALSE)</f>
        <v>20</v>
      </c>
      <c r="E286" s="5">
        <f aca="true" t="shared" si="101" ref="E286:E306">IF($B286="","",D286*E$2)</f>
        <v>140</v>
      </c>
      <c r="F286" s="5" t="s">
        <v>21</v>
      </c>
      <c r="G286" s="5">
        <f>IF(F286="к",D286*$H$3,IF(F286="г",D286*$H$4,"совсем ничего???"))</f>
        <v>16</v>
      </c>
      <c r="H286" s="5">
        <f aca="true" t="shared" si="102" ref="H286:H306">IF($B286="","",G286*H$2)</f>
        <v>96</v>
      </c>
      <c r="I286" s="16">
        <f>E286+H286</f>
        <v>236</v>
      </c>
    </row>
    <row r="287" spans="1:9" ht="12.75" hidden="1" outlineLevel="1">
      <c r="A287" s="20" t="s">
        <v>44</v>
      </c>
      <c r="B287" s="29">
        <v>40403</v>
      </c>
      <c r="C287" s="11" t="s">
        <v>22</v>
      </c>
      <c r="D287" s="5">
        <f>VLOOKUP(C287,C$7:D$45,2,FALSE)</f>
        <v>30</v>
      </c>
      <c r="E287" s="5">
        <f t="shared" si="101"/>
        <v>210</v>
      </c>
      <c r="F287" s="5" t="s">
        <v>21</v>
      </c>
      <c r="G287" s="5">
        <f>IF(F287="к",D287*$H$3,IF(F287="г",D287*$H$4,"совсем ничего???"))</f>
        <v>24</v>
      </c>
      <c r="H287" s="5">
        <f t="shared" si="102"/>
        <v>144</v>
      </c>
      <c r="I287" s="16">
        <f>E287+H287</f>
        <v>354</v>
      </c>
    </row>
    <row r="288" spans="2:9" ht="12.75" hidden="1" outlineLevel="1">
      <c r="B288" s="29">
        <v>40403</v>
      </c>
      <c r="C288" s="11" t="s">
        <v>82</v>
      </c>
      <c r="D288" s="5">
        <f>VLOOKUP(C288,C$7:D$45,2,FALSE)</f>
        <v>10</v>
      </c>
      <c r="E288" s="5">
        <f t="shared" si="101"/>
        <v>70</v>
      </c>
      <c r="F288" s="5" t="s">
        <v>21</v>
      </c>
      <c r="G288" s="5">
        <f>IF(F288="к",D288*$H$3,IF(F288="г",D288*$H$4,"совсем ничего???"))</f>
        <v>8</v>
      </c>
      <c r="H288" s="5">
        <f t="shared" si="102"/>
        <v>48</v>
      </c>
      <c r="I288" s="16">
        <f>E288+H288</f>
        <v>118</v>
      </c>
    </row>
    <row r="289" spans="1:8" ht="12.75" hidden="1" outlineLevel="1">
      <c r="A289" s="20"/>
      <c r="B289" s="29"/>
      <c r="E289" s="5">
        <f t="shared" si="101"/>
      </c>
      <c r="H289" s="5">
        <f t="shared" si="102"/>
      </c>
    </row>
    <row r="290" spans="1:9" ht="12.75" hidden="1" outlineLevel="1">
      <c r="A290" s="3" t="s">
        <v>7</v>
      </c>
      <c r="B290" s="29">
        <v>40403</v>
      </c>
      <c r="C290" s="6" t="s">
        <v>58</v>
      </c>
      <c r="D290" s="5">
        <f aca="true" t="shared" si="103" ref="D290:D298">VLOOKUP(C290,C$7:D$45,2,FALSE)</f>
        <v>30</v>
      </c>
      <c r="E290" s="5">
        <f t="shared" si="101"/>
        <v>210</v>
      </c>
      <c r="F290" s="5" t="s">
        <v>20</v>
      </c>
      <c r="G290" s="5">
        <f aca="true" t="shared" si="104" ref="G290:G298">IF(F290="к",D290*$H$3,IF(F290="г",D290*$H$4,"совсем ничего???"))</f>
        <v>12</v>
      </c>
      <c r="H290" s="5">
        <f t="shared" si="102"/>
        <v>72</v>
      </c>
      <c r="I290" s="16">
        <f aca="true" t="shared" si="105" ref="I290:I298">E290+H290</f>
        <v>282</v>
      </c>
    </row>
    <row r="291" spans="1:9" ht="12.75" hidden="1" outlineLevel="1">
      <c r="A291" s="3" t="s">
        <v>8</v>
      </c>
      <c r="B291" s="29">
        <v>40403</v>
      </c>
      <c r="C291" s="6" t="s">
        <v>47</v>
      </c>
      <c r="D291" s="5">
        <f t="shared" si="103"/>
        <v>50</v>
      </c>
      <c r="E291" s="5">
        <f t="shared" si="101"/>
        <v>350</v>
      </c>
      <c r="F291" s="5" t="s">
        <v>20</v>
      </c>
      <c r="G291" s="5">
        <f t="shared" si="104"/>
        <v>20</v>
      </c>
      <c r="H291" s="5">
        <f t="shared" si="102"/>
        <v>120</v>
      </c>
      <c r="I291" s="16">
        <f t="shared" si="105"/>
        <v>470</v>
      </c>
    </row>
    <row r="292" spans="1:9" ht="12.75" hidden="1" outlineLevel="1">
      <c r="A292" s="3" t="s">
        <v>9</v>
      </c>
      <c r="B292" s="29">
        <v>40403</v>
      </c>
      <c r="C292" s="6" t="s">
        <v>48</v>
      </c>
      <c r="D292" s="5">
        <f t="shared" si="103"/>
        <v>35</v>
      </c>
      <c r="E292" s="5">
        <f t="shared" si="101"/>
        <v>245</v>
      </c>
      <c r="F292" s="5" t="s">
        <v>20</v>
      </c>
      <c r="G292" s="5">
        <f t="shared" si="104"/>
        <v>14</v>
      </c>
      <c r="H292" s="5">
        <f t="shared" si="102"/>
        <v>84</v>
      </c>
      <c r="I292" s="16">
        <f t="shared" si="105"/>
        <v>329</v>
      </c>
    </row>
    <row r="293" spans="1:9" ht="12.75" hidden="1" outlineLevel="1">
      <c r="A293" s="3" t="s">
        <v>10</v>
      </c>
      <c r="B293" s="29">
        <v>40403</v>
      </c>
      <c r="C293" s="8" t="s">
        <v>57</v>
      </c>
      <c r="D293" s="5">
        <f t="shared" si="103"/>
        <v>35</v>
      </c>
      <c r="E293" s="5">
        <f t="shared" si="101"/>
        <v>245</v>
      </c>
      <c r="F293" s="5" t="s">
        <v>20</v>
      </c>
      <c r="G293" s="5">
        <f t="shared" si="104"/>
        <v>14</v>
      </c>
      <c r="H293" s="5">
        <f t="shared" si="102"/>
        <v>84</v>
      </c>
      <c r="I293" s="16">
        <f t="shared" si="105"/>
        <v>329</v>
      </c>
    </row>
    <row r="294" spans="2:9" ht="12.75" hidden="1" outlineLevel="1">
      <c r="B294" s="29">
        <v>40403</v>
      </c>
      <c r="C294" s="8" t="s">
        <v>84</v>
      </c>
      <c r="D294" s="5">
        <f t="shared" si="103"/>
        <v>8</v>
      </c>
      <c r="E294" s="5">
        <f t="shared" si="101"/>
        <v>56</v>
      </c>
      <c r="F294" s="5" t="s">
        <v>20</v>
      </c>
      <c r="G294" s="5">
        <f t="shared" si="104"/>
        <v>3.2</v>
      </c>
      <c r="H294" s="5">
        <f t="shared" si="102"/>
        <v>19.200000000000003</v>
      </c>
      <c r="I294" s="16">
        <f t="shared" si="105"/>
        <v>75.2</v>
      </c>
    </row>
    <row r="295" spans="1:9" ht="12.75" hidden="1" outlineLevel="1">
      <c r="A295" s="3"/>
      <c r="B295" s="29">
        <v>40403</v>
      </c>
      <c r="C295" s="6" t="s">
        <v>105</v>
      </c>
      <c r="D295" s="5">
        <f t="shared" si="103"/>
        <v>17</v>
      </c>
      <c r="E295" s="5">
        <f t="shared" si="101"/>
        <v>119</v>
      </c>
      <c r="F295" s="5" t="s">
        <v>21</v>
      </c>
      <c r="G295" s="5">
        <f t="shared" si="104"/>
        <v>13.600000000000001</v>
      </c>
      <c r="H295" s="5">
        <f t="shared" si="102"/>
        <v>81.60000000000001</v>
      </c>
      <c r="I295" s="16">
        <f t="shared" si="105"/>
        <v>200.60000000000002</v>
      </c>
    </row>
    <row r="296" spans="1:9" ht="12.75" hidden="1" outlineLevel="1">
      <c r="A296" s="3"/>
      <c r="B296" s="29">
        <v>40403</v>
      </c>
      <c r="C296" s="6" t="s">
        <v>49</v>
      </c>
      <c r="D296" s="5">
        <f t="shared" si="103"/>
        <v>30</v>
      </c>
      <c r="E296" s="5">
        <f t="shared" si="101"/>
        <v>210</v>
      </c>
      <c r="F296" s="5" t="s">
        <v>21</v>
      </c>
      <c r="G296" s="5">
        <f t="shared" si="104"/>
        <v>24</v>
      </c>
      <c r="H296" s="5">
        <f t="shared" si="102"/>
        <v>144</v>
      </c>
      <c r="I296" s="16">
        <f t="shared" si="105"/>
        <v>354</v>
      </c>
    </row>
    <row r="297" spans="1:9" ht="12.75" hidden="1" outlineLevel="1">
      <c r="A297" s="3"/>
      <c r="B297" s="29">
        <v>40403</v>
      </c>
      <c r="C297" s="6" t="s">
        <v>96</v>
      </c>
      <c r="D297" s="5">
        <f t="shared" si="103"/>
        <v>25</v>
      </c>
      <c r="E297" s="5">
        <f t="shared" si="101"/>
        <v>175</v>
      </c>
      <c r="F297" s="5" t="s">
        <v>21</v>
      </c>
      <c r="G297" s="5">
        <f t="shared" si="104"/>
        <v>20</v>
      </c>
      <c r="H297" s="5">
        <f t="shared" si="102"/>
        <v>120</v>
      </c>
      <c r="I297" s="16">
        <f t="shared" si="105"/>
        <v>295</v>
      </c>
    </row>
    <row r="298" spans="2:9" ht="12.75" hidden="1" outlineLevel="1">
      <c r="B298" s="29">
        <v>40403</v>
      </c>
      <c r="C298" s="8" t="s">
        <v>103</v>
      </c>
      <c r="D298" s="5">
        <f t="shared" si="103"/>
        <v>40</v>
      </c>
      <c r="E298" s="5">
        <f t="shared" si="101"/>
        <v>280</v>
      </c>
      <c r="F298" s="5" t="s">
        <v>21</v>
      </c>
      <c r="G298" s="5">
        <f t="shared" si="104"/>
        <v>32</v>
      </c>
      <c r="H298" s="5">
        <f t="shared" si="102"/>
        <v>192</v>
      </c>
      <c r="I298" s="16">
        <f t="shared" si="105"/>
        <v>472</v>
      </c>
    </row>
    <row r="299" spans="2:5" ht="12.75" hidden="1" outlineLevel="1">
      <c r="B299" s="29"/>
      <c r="E299" s="5">
        <f t="shared" si="101"/>
      </c>
    </row>
    <row r="300" spans="1:9" ht="12.75" hidden="1" outlineLevel="1">
      <c r="A300" s="3" t="s">
        <v>11</v>
      </c>
      <c r="B300" s="29">
        <v>40403</v>
      </c>
      <c r="C300" s="8" t="s">
        <v>38</v>
      </c>
      <c r="D300" s="5">
        <f aca="true" t="shared" si="106" ref="D300:D306">VLOOKUP(C300,C$7:D$45,2,FALSE)</f>
        <v>80</v>
      </c>
      <c r="E300" s="5">
        <f t="shared" si="101"/>
        <v>560</v>
      </c>
      <c r="F300" s="5" t="s">
        <v>20</v>
      </c>
      <c r="G300" s="5">
        <f aca="true" t="shared" si="107" ref="G300:G306">IF(F300="к",D300*$H$3,IF(F300="г",D300*$H$4,"совсем ничего???"))</f>
        <v>32</v>
      </c>
      <c r="H300" s="5">
        <f t="shared" si="102"/>
        <v>192</v>
      </c>
      <c r="I300" s="16">
        <f aca="true" t="shared" si="108" ref="I300:I306">E300+H300</f>
        <v>752</v>
      </c>
    </row>
    <row r="301" spans="1:9" ht="12.75" hidden="1" outlineLevel="1">
      <c r="A301" s="3" t="s">
        <v>12</v>
      </c>
      <c r="B301" s="29">
        <v>40403</v>
      </c>
      <c r="C301" s="6" t="s">
        <v>39</v>
      </c>
      <c r="D301" s="5">
        <f t="shared" si="106"/>
        <v>100</v>
      </c>
      <c r="E301" s="5">
        <f t="shared" si="101"/>
        <v>700</v>
      </c>
      <c r="F301" s="5" t="s">
        <v>20</v>
      </c>
      <c r="G301" s="5">
        <f t="shared" si="107"/>
        <v>40</v>
      </c>
      <c r="H301" s="5">
        <f t="shared" si="102"/>
        <v>240</v>
      </c>
      <c r="I301" s="16">
        <f t="shared" si="108"/>
        <v>940</v>
      </c>
    </row>
    <row r="302" spans="1:9" ht="12.75" hidden="1" outlineLevel="1">
      <c r="A302" s="3" t="s">
        <v>13</v>
      </c>
      <c r="B302" s="29">
        <v>40403</v>
      </c>
      <c r="C302" s="6" t="s">
        <v>48</v>
      </c>
      <c r="D302" s="5">
        <f t="shared" si="106"/>
        <v>35</v>
      </c>
      <c r="E302" s="5">
        <f t="shared" si="101"/>
        <v>245</v>
      </c>
      <c r="F302" s="5" t="s">
        <v>20</v>
      </c>
      <c r="G302" s="5">
        <f t="shared" si="107"/>
        <v>14</v>
      </c>
      <c r="H302" s="5">
        <f t="shared" si="102"/>
        <v>84</v>
      </c>
      <c r="I302" s="16">
        <f t="shared" si="108"/>
        <v>329</v>
      </c>
    </row>
    <row r="303" spans="1:9" ht="12.75" hidden="1" outlineLevel="1">
      <c r="A303" s="3" t="s">
        <v>14</v>
      </c>
      <c r="B303" s="29">
        <v>40403</v>
      </c>
      <c r="C303" s="8" t="s">
        <v>51</v>
      </c>
      <c r="D303" s="5">
        <f t="shared" si="106"/>
        <v>5</v>
      </c>
      <c r="E303" s="5">
        <f t="shared" si="101"/>
        <v>35</v>
      </c>
      <c r="F303" s="5" t="s">
        <v>20</v>
      </c>
      <c r="G303" s="5">
        <f t="shared" si="107"/>
        <v>2</v>
      </c>
      <c r="H303" s="5">
        <f t="shared" si="102"/>
        <v>12</v>
      </c>
      <c r="I303" s="16">
        <f t="shared" si="108"/>
        <v>47</v>
      </c>
    </row>
    <row r="304" spans="1:9" ht="12.75" hidden="1" outlineLevel="1">
      <c r="A304" s="3"/>
      <c r="B304" s="29">
        <v>40403</v>
      </c>
      <c r="C304" s="8" t="s">
        <v>37</v>
      </c>
      <c r="D304" s="5">
        <f t="shared" si="106"/>
        <v>10</v>
      </c>
      <c r="E304" s="5">
        <f t="shared" si="101"/>
        <v>70</v>
      </c>
      <c r="F304" s="5" t="s">
        <v>21</v>
      </c>
      <c r="G304" s="5">
        <f t="shared" si="107"/>
        <v>8</v>
      </c>
      <c r="H304" s="5">
        <f t="shared" si="102"/>
        <v>48</v>
      </c>
      <c r="I304" s="16">
        <f t="shared" si="108"/>
        <v>118</v>
      </c>
    </row>
    <row r="305" spans="1:9" ht="12.75" hidden="1" outlineLevel="1">
      <c r="A305" s="3"/>
      <c r="B305" s="29">
        <v>40403</v>
      </c>
      <c r="C305" s="6" t="s">
        <v>104</v>
      </c>
      <c r="D305" s="5">
        <f t="shared" si="106"/>
        <v>50</v>
      </c>
      <c r="E305" s="5">
        <f t="shared" si="101"/>
        <v>350</v>
      </c>
      <c r="F305" s="5" t="s">
        <v>21</v>
      </c>
      <c r="G305" s="5">
        <f t="shared" si="107"/>
        <v>40</v>
      </c>
      <c r="H305" s="5">
        <f t="shared" si="102"/>
        <v>240</v>
      </c>
      <c r="I305" s="16">
        <f t="shared" si="108"/>
        <v>590</v>
      </c>
    </row>
    <row r="306" spans="1:9" ht="12.75" hidden="1" outlineLevel="1">
      <c r="A306" s="3"/>
      <c r="B306" s="29">
        <v>40403</v>
      </c>
      <c r="C306" s="6" t="s">
        <v>105</v>
      </c>
      <c r="D306" s="5">
        <f t="shared" si="106"/>
        <v>17</v>
      </c>
      <c r="E306" s="5">
        <f t="shared" si="101"/>
        <v>119</v>
      </c>
      <c r="F306" s="5" t="s">
        <v>21</v>
      </c>
      <c r="G306" s="5">
        <f t="shared" si="107"/>
        <v>13.600000000000001</v>
      </c>
      <c r="H306" s="5">
        <f t="shared" si="102"/>
        <v>81.60000000000001</v>
      </c>
      <c r="I306" s="16">
        <f t="shared" si="108"/>
        <v>200.60000000000002</v>
      </c>
    </row>
    <row r="307" spans="1:3" ht="12.75" hidden="1" outlineLevel="1">
      <c r="A307" s="3"/>
      <c r="B307" s="29"/>
      <c r="C307" s="11"/>
    </row>
    <row r="308" spans="3:10" s="18" customFormat="1" ht="12.75" collapsed="1">
      <c r="C308" s="18" t="s">
        <v>77</v>
      </c>
      <c r="D308" s="19"/>
      <c r="E308" s="44">
        <f aca="true" t="shared" si="109" ref="E308:E315">IF($B308="","",D308*E$2)</f>
      </c>
      <c r="F308" s="45"/>
      <c r="G308" s="45"/>
      <c r="H308" s="44">
        <f aca="true" t="shared" si="110" ref="H308:H315">IF($B308="","",G308*H$2)</f>
      </c>
      <c r="I308" s="45"/>
      <c r="J308" s="25"/>
    </row>
    <row r="309" spans="1:9" ht="12.75" hidden="1" outlineLevel="1">
      <c r="A309" s="3" t="s">
        <v>1</v>
      </c>
      <c r="B309" s="29">
        <v>40404</v>
      </c>
      <c r="C309" s="6" t="s">
        <v>52</v>
      </c>
      <c r="D309" s="5">
        <f aca="true" t="shared" si="111" ref="D309:D315">VLOOKUP(C309,C$7:D$45,2,FALSE)</f>
        <v>60</v>
      </c>
      <c r="E309" s="5">
        <f t="shared" si="109"/>
        <v>420</v>
      </c>
      <c r="F309" s="5" t="s">
        <v>20</v>
      </c>
      <c r="G309" s="5">
        <f aca="true" t="shared" si="112" ref="G309:G315">IF(F309="к",D309*$H$3,IF(F309="г",D309*$H$4,"совсем ничего???"))</f>
        <v>24</v>
      </c>
      <c r="H309" s="5">
        <f t="shared" si="110"/>
        <v>144</v>
      </c>
      <c r="I309" s="16">
        <f aca="true" t="shared" si="113" ref="I309:I315">E309+H309</f>
        <v>564</v>
      </c>
    </row>
    <row r="310" spans="1:9" ht="12.75" hidden="1" outlineLevel="1">
      <c r="A310" s="3" t="s">
        <v>2</v>
      </c>
      <c r="B310" s="29">
        <v>40404</v>
      </c>
      <c r="C310" s="8" t="s">
        <v>53</v>
      </c>
      <c r="D310" s="5">
        <f t="shared" si="111"/>
        <v>47</v>
      </c>
      <c r="E310" s="5">
        <f t="shared" si="109"/>
        <v>329</v>
      </c>
      <c r="F310" s="5" t="s">
        <v>21</v>
      </c>
      <c r="G310" s="5">
        <f t="shared" si="112"/>
        <v>37.6</v>
      </c>
      <c r="H310" s="5">
        <f t="shared" si="110"/>
        <v>225.60000000000002</v>
      </c>
      <c r="I310" s="16">
        <f t="shared" si="113"/>
        <v>554.6</v>
      </c>
    </row>
    <row r="311" spans="1:10" ht="12.75" hidden="1" outlineLevel="1">
      <c r="A311" s="3" t="s">
        <v>3</v>
      </c>
      <c r="B311" s="29">
        <v>40404</v>
      </c>
      <c r="C311" s="6" t="s">
        <v>98</v>
      </c>
      <c r="D311" s="5">
        <f t="shared" si="111"/>
        <v>15</v>
      </c>
      <c r="E311" s="5">
        <f t="shared" si="109"/>
        <v>105</v>
      </c>
      <c r="F311" s="5" t="s">
        <v>21</v>
      </c>
      <c r="G311" s="5">
        <f t="shared" si="112"/>
        <v>12</v>
      </c>
      <c r="H311" s="5">
        <f t="shared" si="110"/>
        <v>72</v>
      </c>
      <c r="I311" s="16">
        <f t="shared" si="113"/>
        <v>177</v>
      </c>
      <c r="J311" s="4"/>
    </row>
    <row r="312" spans="1:9" ht="12.75" hidden="1" outlineLevel="1">
      <c r="A312" s="3" t="s">
        <v>4</v>
      </c>
      <c r="B312" s="29">
        <v>40404</v>
      </c>
      <c r="C312" s="6" t="s">
        <v>92</v>
      </c>
      <c r="D312" s="5">
        <f t="shared" si="111"/>
        <v>15</v>
      </c>
      <c r="E312" s="5">
        <f t="shared" si="109"/>
        <v>105</v>
      </c>
      <c r="F312" s="5" t="s">
        <v>21</v>
      </c>
      <c r="G312" s="5">
        <f t="shared" si="112"/>
        <v>12</v>
      </c>
      <c r="H312" s="5">
        <f t="shared" si="110"/>
        <v>72</v>
      </c>
      <c r="I312" s="16">
        <f t="shared" si="113"/>
        <v>177</v>
      </c>
    </row>
    <row r="313" spans="1:9" ht="12.75" hidden="1" outlineLevel="1">
      <c r="A313" s="3" t="s">
        <v>5</v>
      </c>
      <c r="B313" s="29">
        <v>40404</v>
      </c>
      <c r="C313" s="6" t="s">
        <v>138</v>
      </c>
      <c r="D313" s="5">
        <f t="shared" si="111"/>
        <v>17</v>
      </c>
      <c r="E313" s="5">
        <f t="shared" si="109"/>
        <v>119</v>
      </c>
      <c r="F313" s="5" t="s">
        <v>21</v>
      </c>
      <c r="G313" s="5">
        <f t="shared" si="112"/>
        <v>13.600000000000001</v>
      </c>
      <c r="H313" s="5">
        <f t="shared" si="110"/>
        <v>81.60000000000001</v>
      </c>
      <c r="I313" s="16">
        <f t="shared" si="113"/>
        <v>200.60000000000002</v>
      </c>
    </row>
    <row r="314" spans="1:9" ht="12.75" hidden="1" outlineLevel="1">
      <c r="A314" s="3" t="s">
        <v>2</v>
      </c>
      <c r="B314" s="29">
        <v>40404</v>
      </c>
      <c r="C314" s="6" t="s">
        <v>55</v>
      </c>
      <c r="D314" s="5">
        <f t="shared" si="111"/>
        <v>20</v>
      </c>
      <c r="E314" s="5">
        <f t="shared" si="109"/>
        <v>140</v>
      </c>
      <c r="F314" s="5" t="s">
        <v>21</v>
      </c>
      <c r="G314" s="5">
        <f t="shared" si="112"/>
        <v>16</v>
      </c>
      <c r="H314" s="5">
        <f t="shared" si="110"/>
        <v>96</v>
      </c>
      <c r="I314" s="16">
        <f t="shared" si="113"/>
        <v>236</v>
      </c>
    </row>
    <row r="315" spans="1:9" ht="12.75" hidden="1" outlineLevel="1">
      <c r="A315" s="3" t="s">
        <v>6</v>
      </c>
      <c r="B315" s="29">
        <v>40404</v>
      </c>
      <c r="C315" s="8" t="s">
        <v>102</v>
      </c>
      <c r="D315" s="5">
        <f t="shared" si="111"/>
        <v>20</v>
      </c>
      <c r="E315" s="5">
        <f t="shared" si="109"/>
        <v>140</v>
      </c>
      <c r="F315" s="5" t="s">
        <v>21</v>
      </c>
      <c r="G315" s="5">
        <f t="shared" si="112"/>
        <v>16</v>
      </c>
      <c r="H315" s="5">
        <f t="shared" si="110"/>
        <v>96</v>
      </c>
      <c r="I315" s="16">
        <f t="shared" si="113"/>
        <v>236</v>
      </c>
    </row>
    <row r="316" spans="1:3" ht="12.75" hidden="1" outlineLevel="1">
      <c r="A316" s="3"/>
      <c r="B316" s="29"/>
      <c r="C316" s="6"/>
    </row>
    <row r="317" spans="1:9" ht="12.75" hidden="1" outlineLevel="1">
      <c r="A317" s="20" t="s">
        <v>6</v>
      </c>
      <c r="B317" s="29">
        <v>40404</v>
      </c>
      <c r="C317" s="6" t="s">
        <v>56</v>
      </c>
      <c r="D317" s="5">
        <f>VLOOKUP(C317,C$7:D$45,2,FALSE)</f>
        <v>20</v>
      </c>
      <c r="E317" s="5">
        <f aca="true" t="shared" si="114" ref="E317:E337">IF($B317="","",D317*E$2)</f>
        <v>140</v>
      </c>
      <c r="F317" s="5" t="s">
        <v>21</v>
      </c>
      <c r="G317" s="5">
        <f>IF(F317="к",D317*$H$3,IF(F317="г",D317*$H$4,"совсем ничего???"))</f>
        <v>16</v>
      </c>
      <c r="H317" s="5">
        <f aca="true" t="shared" si="115" ref="H317:H337">IF($B317="","",G317*H$2)</f>
        <v>96</v>
      </c>
      <c r="I317" s="16">
        <f>E317+H317</f>
        <v>236</v>
      </c>
    </row>
    <row r="318" spans="1:9" ht="12.75" hidden="1" outlineLevel="1">
      <c r="A318" s="20" t="s">
        <v>44</v>
      </c>
      <c r="B318" s="29">
        <v>40404</v>
      </c>
      <c r="C318" s="11" t="s">
        <v>22</v>
      </c>
      <c r="D318" s="5">
        <f>VLOOKUP(C318,C$7:D$45,2,FALSE)</f>
        <v>30</v>
      </c>
      <c r="E318" s="5">
        <f t="shared" si="114"/>
        <v>210</v>
      </c>
      <c r="F318" s="5" t="s">
        <v>21</v>
      </c>
      <c r="G318" s="5">
        <f>IF(F318="к",D318*$H$3,IF(F318="г",D318*$H$4,"совсем ничего???"))</f>
        <v>24</v>
      </c>
      <c r="H318" s="5">
        <f t="shared" si="115"/>
        <v>144</v>
      </c>
      <c r="I318" s="16">
        <f>E318+H318</f>
        <v>354</v>
      </c>
    </row>
    <row r="319" spans="2:9" ht="12.75" hidden="1" outlineLevel="1">
      <c r="B319" s="29">
        <v>40404</v>
      </c>
      <c r="C319" s="11" t="s">
        <v>82</v>
      </c>
      <c r="D319" s="5">
        <f>VLOOKUP(C319,C$7:D$45,2,FALSE)</f>
        <v>10</v>
      </c>
      <c r="E319" s="5">
        <f t="shared" si="114"/>
        <v>70</v>
      </c>
      <c r="F319" s="5" t="s">
        <v>21</v>
      </c>
      <c r="G319" s="5">
        <f>IF(F319="к",D319*$H$3,IF(F319="г",D319*$H$4,"совсем ничего???"))</f>
        <v>8</v>
      </c>
      <c r="H319" s="5">
        <f t="shared" si="115"/>
        <v>48</v>
      </c>
      <c r="I319" s="16">
        <f>E319+H319</f>
        <v>118</v>
      </c>
    </row>
    <row r="320" spans="1:8" ht="12.75" hidden="1" outlineLevel="1">
      <c r="A320" s="20"/>
      <c r="B320" s="29"/>
      <c r="E320" s="5">
        <f t="shared" si="114"/>
      </c>
      <c r="H320" s="5">
        <f t="shared" si="115"/>
      </c>
    </row>
    <row r="321" spans="1:9" ht="12.75" hidden="1" outlineLevel="1">
      <c r="A321" s="3" t="s">
        <v>7</v>
      </c>
      <c r="B321" s="29">
        <v>40404</v>
      </c>
      <c r="C321" s="6" t="s">
        <v>58</v>
      </c>
      <c r="D321" s="5">
        <f aca="true" t="shared" si="116" ref="D321:D329">VLOOKUP(C321,C$7:D$45,2,FALSE)</f>
        <v>30</v>
      </c>
      <c r="E321" s="5">
        <f t="shared" si="114"/>
        <v>210</v>
      </c>
      <c r="F321" s="5" t="s">
        <v>20</v>
      </c>
      <c r="G321" s="5">
        <f aca="true" t="shared" si="117" ref="G321:G329">IF(F321="к",D321*$H$3,IF(F321="г",D321*$H$4,"совсем ничего???"))</f>
        <v>12</v>
      </c>
      <c r="H321" s="5">
        <f t="shared" si="115"/>
        <v>72</v>
      </c>
      <c r="I321" s="16">
        <f aca="true" t="shared" si="118" ref="I321:I329">E321+H321</f>
        <v>282</v>
      </c>
    </row>
    <row r="322" spans="1:9" ht="12.75" hidden="1" outlineLevel="1">
      <c r="A322" s="3" t="s">
        <v>8</v>
      </c>
      <c r="B322" s="29">
        <v>40404</v>
      </c>
      <c r="C322" s="6" t="s">
        <v>47</v>
      </c>
      <c r="D322" s="5">
        <f t="shared" si="116"/>
        <v>50</v>
      </c>
      <c r="E322" s="5">
        <f t="shared" si="114"/>
        <v>350</v>
      </c>
      <c r="F322" s="5" t="s">
        <v>20</v>
      </c>
      <c r="G322" s="5">
        <f t="shared" si="117"/>
        <v>20</v>
      </c>
      <c r="H322" s="5">
        <f t="shared" si="115"/>
        <v>120</v>
      </c>
      <c r="I322" s="16">
        <f t="shared" si="118"/>
        <v>470</v>
      </c>
    </row>
    <row r="323" spans="1:9" ht="12.75" hidden="1" outlineLevel="1">
      <c r="A323" s="3" t="s">
        <v>9</v>
      </c>
      <c r="B323" s="29">
        <v>40404</v>
      </c>
      <c r="C323" s="6" t="s">
        <v>48</v>
      </c>
      <c r="D323" s="5">
        <f t="shared" si="116"/>
        <v>35</v>
      </c>
      <c r="E323" s="5">
        <f t="shared" si="114"/>
        <v>245</v>
      </c>
      <c r="F323" s="5" t="s">
        <v>20</v>
      </c>
      <c r="G323" s="5">
        <f t="shared" si="117"/>
        <v>14</v>
      </c>
      <c r="H323" s="5">
        <f t="shared" si="115"/>
        <v>84</v>
      </c>
      <c r="I323" s="16">
        <f t="shared" si="118"/>
        <v>329</v>
      </c>
    </row>
    <row r="324" spans="1:9" ht="12.75" hidden="1" outlineLevel="1">
      <c r="A324" s="3" t="s">
        <v>10</v>
      </c>
      <c r="B324" s="29">
        <v>40404</v>
      </c>
      <c r="C324" s="8" t="s">
        <v>57</v>
      </c>
      <c r="D324" s="5">
        <f t="shared" si="116"/>
        <v>35</v>
      </c>
      <c r="E324" s="5">
        <f t="shared" si="114"/>
        <v>245</v>
      </c>
      <c r="F324" s="5" t="s">
        <v>20</v>
      </c>
      <c r="G324" s="5">
        <f t="shared" si="117"/>
        <v>14</v>
      </c>
      <c r="H324" s="5">
        <f t="shared" si="115"/>
        <v>84</v>
      </c>
      <c r="I324" s="16">
        <f t="shared" si="118"/>
        <v>329</v>
      </c>
    </row>
    <row r="325" spans="2:9" ht="12.75" hidden="1" outlineLevel="1">
      <c r="B325" s="29">
        <v>40404</v>
      </c>
      <c r="C325" s="8" t="s">
        <v>84</v>
      </c>
      <c r="D325" s="5">
        <f t="shared" si="116"/>
        <v>8</v>
      </c>
      <c r="E325" s="5">
        <f t="shared" si="114"/>
        <v>56</v>
      </c>
      <c r="F325" s="5" t="s">
        <v>20</v>
      </c>
      <c r="G325" s="5">
        <f t="shared" si="117"/>
        <v>3.2</v>
      </c>
      <c r="H325" s="5">
        <f t="shared" si="115"/>
        <v>19.200000000000003</v>
      </c>
      <c r="I325" s="16">
        <f t="shared" si="118"/>
        <v>75.2</v>
      </c>
    </row>
    <row r="326" spans="1:9" ht="12.75" hidden="1" outlineLevel="1">
      <c r="A326" s="3"/>
      <c r="B326" s="29">
        <v>40404</v>
      </c>
      <c r="C326" s="6" t="s">
        <v>105</v>
      </c>
      <c r="D326" s="5">
        <f t="shared" si="116"/>
        <v>17</v>
      </c>
      <c r="E326" s="5">
        <f t="shared" si="114"/>
        <v>119</v>
      </c>
      <c r="F326" s="5" t="s">
        <v>21</v>
      </c>
      <c r="G326" s="5">
        <f t="shared" si="117"/>
        <v>13.600000000000001</v>
      </c>
      <c r="H326" s="5">
        <f t="shared" si="115"/>
        <v>81.60000000000001</v>
      </c>
      <c r="I326" s="16">
        <f t="shared" si="118"/>
        <v>200.60000000000002</v>
      </c>
    </row>
    <row r="327" spans="1:9" ht="12.75" hidden="1" outlineLevel="1">
      <c r="A327" s="3"/>
      <c r="B327" s="29">
        <v>40404</v>
      </c>
      <c r="C327" s="6" t="s">
        <v>49</v>
      </c>
      <c r="D327" s="5">
        <f t="shared" si="116"/>
        <v>30</v>
      </c>
      <c r="E327" s="5">
        <f t="shared" si="114"/>
        <v>210</v>
      </c>
      <c r="F327" s="5" t="s">
        <v>21</v>
      </c>
      <c r="G327" s="5">
        <f t="shared" si="117"/>
        <v>24</v>
      </c>
      <c r="H327" s="5">
        <f t="shared" si="115"/>
        <v>144</v>
      </c>
      <c r="I327" s="16">
        <f t="shared" si="118"/>
        <v>354</v>
      </c>
    </row>
    <row r="328" spans="1:9" ht="12.75" hidden="1" outlineLevel="1">
      <c r="A328" s="3"/>
      <c r="B328" s="29">
        <v>40404</v>
      </c>
      <c r="C328" s="6" t="s">
        <v>96</v>
      </c>
      <c r="D328" s="5">
        <f t="shared" si="116"/>
        <v>25</v>
      </c>
      <c r="E328" s="5">
        <f t="shared" si="114"/>
        <v>175</v>
      </c>
      <c r="F328" s="5" t="s">
        <v>21</v>
      </c>
      <c r="G328" s="5">
        <f t="shared" si="117"/>
        <v>20</v>
      </c>
      <c r="H328" s="5">
        <f t="shared" si="115"/>
        <v>120</v>
      </c>
      <c r="I328" s="16">
        <f t="shared" si="118"/>
        <v>295</v>
      </c>
    </row>
    <row r="329" spans="2:9" ht="12.75" hidden="1" outlineLevel="1">
      <c r="B329" s="29">
        <v>40404</v>
      </c>
      <c r="C329" s="8" t="s">
        <v>103</v>
      </c>
      <c r="D329" s="5">
        <f t="shared" si="116"/>
        <v>40</v>
      </c>
      <c r="E329" s="5">
        <f t="shared" si="114"/>
        <v>280</v>
      </c>
      <c r="F329" s="5" t="s">
        <v>21</v>
      </c>
      <c r="G329" s="5">
        <f t="shared" si="117"/>
        <v>32</v>
      </c>
      <c r="H329" s="5">
        <f t="shared" si="115"/>
        <v>192</v>
      </c>
      <c r="I329" s="16">
        <f t="shared" si="118"/>
        <v>472</v>
      </c>
    </row>
    <row r="330" spans="2:8" ht="12.75" hidden="1" outlineLevel="1">
      <c r="B330" s="29"/>
      <c r="E330" s="5">
        <f t="shared" si="114"/>
      </c>
      <c r="H330" s="5">
        <f t="shared" si="115"/>
      </c>
    </row>
    <row r="331" spans="1:9" ht="12.75" hidden="1" outlineLevel="1">
      <c r="A331" s="3" t="s">
        <v>11</v>
      </c>
      <c r="B331" s="29">
        <v>40404</v>
      </c>
      <c r="C331" s="8" t="s">
        <v>50</v>
      </c>
      <c r="D331" s="5">
        <f aca="true" t="shared" si="119" ref="D331:D337">VLOOKUP(C331,C$7:D$45,2,FALSE)</f>
        <v>80</v>
      </c>
      <c r="E331" s="5">
        <f t="shared" si="114"/>
        <v>560</v>
      </c>
      <c r="F331" s="5" t="s">
        <v>20</v>
      </c>
      <c r="G331" s="5">
        <f aca="true" t="shared" si="120" ref="G331:G337">IF(F331="к",D331*$H$3,IF(F331="г",D331*$H$4,"совсем ничего???"))</f>
        <v>32</v>
      </c>
      <c r="H331" s="5">
        <f t="shared" si="115"/>
        <v>192</v>
      </c>
      <c r="I331" s="16">
        <f aca="true" t="shared" si="121" ref="I331:I337">E331+H331</f>
        <v>752</v>
      </c>
    </row>
    <row r="332" spans="1:9" ht="12.75" hidden="1" outlineLevel="1">
      <c r="A332" s="3" t="s">
        <v>12</v>
      </c>
      <c r="B332" s="29">
        <v>40404</v>
      </c>
      <c r="C332" s="6" t="s">
        <v>39</v>
      </c>
      <c r="D332" s="5">
        <f t="shared" si="119"/>
        <v>100</v>
      </c>
      <c r="E332" s="5">
        <f t="shared" si="114"/>
        <v>700</v>
      </c>
      <c r="F332" s="5" t="s">
        <v>20</v>
      </c>
      <c r="G332" s="5">
        <f t="shared" si="120"/>
        <v>40</v>
      </c>
      <c r="H332" s="5">
        <f t="shared" si="115"/>
        <v>240</v>
      </c>
      <c r="I332" s="16">
        <f t="shared" si="121"/>
        <v>940</v>
      </c>
    </row>
    <row r="333" spans="1:9" ht="12.75" hidden="1" outlineLevel="1">
      <c r="A333" s="3" t="s">
        <v>13</v>
      </c>
      <c r="B333" s="29">
        <v>40404</v>
      </c>
      <c r="C333" s="6" t="s">
        <v>48</v>
      </c>
      <c r="D333" s="5">
        <f t="shared" si="119"/>
        <v>35</v>
      </c>
      <c r="E333" s="5">
        <f t="shared" si="114"/>
        <v>245</v>
      </c>
      <c r="F333" s="5" t="s">
        <v>20</v>
      </c>
      <c r="G333" s="5">
        <f t="shared" si="120"/>
        <v>14</v>
      </c>
      <c r="H333" s="5">
        <f t="shared" si="115"/>
        <v>84</v>
      </c>
      <c r="I333" s="16">
        <f t="shared" si="121"/>
        <v>329</v>
      </c>
    </row>
    <row r="334" spans="1:9" ht="12.75" hidden="1" outlineLevel="1">
      <c r="A334" s="3" t="s">
        <v>14</v>
      </c>
      <c r="B334" s="29">
        <v>40404</v>
      </c>
      <c r="C334" s="8" t="s">
        <v>51</v>
      </c>
      <c r="D334" s="5">
        <f t="shared" si="119"/>
        <v>5</v>
      </c>
      <c r="E334" s="5">
        <f t="shared" si="114"/>
        <v>35</v>
      </c>
      <c r="F334" s="5" t="s">
        <v>20</v>
      </c>
      <c r="G334" s="5">
        <f t="shared" si="120"/>
        <v>2</v>
      </c>
      <c r="H334" s="5">
        <f t="shared" si="115"/>
        <v>12</v>
      </c>
      <c r="I334" s="16">
        <f t="shared" si="121"/>
        <v>47</v>
      </c>
    </row>
    <row r="335" spans="1:9" ht="12.75" hidden="1" outlineLevel="1">
      <c r="A335" s="3"/>
      <c r="B335" s="29">
        <v>40404</v>
      </c>
      <c r="C335" s="8" t="s">
        <v>37</v>
      </c>
      <c r="D335" s="5">
        <f t="shared" si="119"/>
        <v>10</v>
      </c>
      <c r="E335" s="5">
        <f t="shared" si="114"/>
        <v>70</v>
      </c>
      <c r="F335" s="5" t="s">
        <v>21</v>
      </c>
      <c r="G335" s="5">
        <f t="shared" si="120"/>
        <v>8</v>
      </c>
      <c r="H335" s="5">
        <f t="shared" si="115"/>
        <v>48</v>
      </c>
      <c r="I335" s="16">
        <f t="shared" si="121"/>
        <v>118</v>
      </c>
    </row>
    <row r="336" spans="1:9" ht="12.75" hidden="1" outlineLevel="1">
      <c r="A336" s="3"/>
      <c r="B336" s="29">
        <v>40404</v>
      </c>
      <c r="C336" s="6" t="s">
        <v>104</v>
      </c>
      <c r="D336" s="5">
        <f t="shared" si="119"/>
        <v>50</v>
      </c>
      <c r="E336" s="5">
        <f t="shared" si="114"/>
        <v>350</v>
      </c>
      <c r="F336" s="5" t="s">
        <v>21</v>
      </c>
      <c r="G336" s="5">
        <f t="shared" si="120"/>
        <v>40</v>
      </c>
      <c r="H336" s="5">
        <f t="shared" si="115"/>
        <v>240</v>
      </c>
      <c r="I336" s="16">
        <f t="shared" si="121"/>
        <v>590</v>
      </c>
    </row>
    <row r="337" spans="1:9" ht="12.75" hidden="1" outlineLevel="1">
      <c r="A337" s="3"/>
      <c r="B337" s="29">
        <v>40404</v>
      </c>
      <c r="C337" s="6" t="s">
        <v>105</v>
      </c>
      <c r="D337" s="5">
        <f t="shared" si="119"/>
        <v>17</v>
      </c>
      <c r="E337" s="5">
        <f t="shared" si="114"/>
        <v>119</v>
      </c>
      <c r="F337" s="5" t="s">
        <v>21</v>
      </c>
      <c r="G337" s="5">
        <f t="shared" si="120"/>
        <v>13.600000000000001</v>
      </c>
      <c r="H337" s="5">
        <f t="shared" si="115"/>
        <v>81.60000000000001</v>
      </c>
      <c r="I337" s="16">
        <f t="shared" si="121"/>
        <v>200.60000000000002</v>
      </c>
    </row>
    <row r="338" spans="1:3" ht="12.75" hidden="1" outlineLevel="1">
      <c r="A338" s="3"/>
      <c r="B338" s="29"/>
      <c r="C338" s="11"/>
    </row>
    <row r="339" spans="3:10" s="18" customFormat="1" ht="12.75" collapsed="1">
      <c r="C339" s="18" t="s">
        <v>78</v>
      </c>
      <c r="D339" s="19"/>
      <c r="E339" s="44">
        <f aca="true" t="shared" si="122" ref="E339:E346">IF($B339="","",D339*E$2)</f>
      </c>
      <c r="F339" s="45"/>
      <c r="G339" s="45"/>
      <c r="H339" s="44">
        <f aca="true" t="shared" si="123" ref="H339:H346">IF($B339="","",G339*H$2)</f>
      </c>
      <c r="I339" s="45"/>
      <c r="J339" s="25"/>
    </row>
    <row r="340" spans="1:9" ht="12.75" hidden="1" outlineLevel="1">
      <c r="A340" s="3" t="s">
        <v>1</v>
      </c>
      <c r="B340" s="29">
        <v>40405</v>
      </c>
      <c r="C340" s="6" t="s">
        <v>101</v>
      </c>
      <c r="D340" s="5">
        <f aca="true" t="shared" si="124" ref="D340:D346">VLOOKUP(C340,C$7:D$45,2,FALSE)</f>
        <v>50</v>
      </c>
      <c r="E340" s="5">
        <f t="shared" si="122"/>
        <v>350</v>
      </c>
      <c r="F340" s="5" t="s">
        <v>20</v>
      </c>
      <c r="G340" s="5">
        <f aca="true" t="shared" si="125" ref="G340:G346">IF(F340="к",D340*$H$3,IF(F340="г",D340*$H$4,"совсем ничего???"))</f>
        <v>20</v>
      </c>
      <c r="H340" s="5">
        <f t="shared" si="123"/>
        <v>120</v>
      </c>
      <c r="I340" s="16">
        <f aca="true" t="shared" si="126" ref="I340:I346">E340+H340</f>
        <v>470</v>
      </c>
    </row>
    <row r="341" spans="1:9" ht="12.75" hidden="1" outlineLevel="1">
      <c r="A341" s="3" t="s">
        <v>2</v>
      </c>
      <c r="B341" s="29">
        <v>40405</v>
      </c>
      <c r="C341" s="8" t="s">
        <v>53</v>
      </c>
      <c r="D341" s="5">
        <f t="shared" si="124"/>
        <v>47</v>
      </c>
      <c r="E341" s="5">
        <f t="shared" si="122"/>
        <v>329</v>
      </c>
      <c r="F341" s="5" t="s">
        <v>21</v>
      </c>
      <c r="G341" s="5">
        <f t="shared" si="125"/>
        <v>37.6</v>
      </c>
      <c r="H341" s="5">
        <f t="shared" si="123"/>
        <v>225.60000000000002</v>
      </c>
      <c r="I341" s="16">
        <f t="shared" si="126"/>
        <v>554.6</v>
      </c>
    </row>
    <row r="342" spans="1:10" ht="12.75" hidden="1" outlineLevel="1">
      <c r="A342" s="3" t="s">
        <v>3</v>
      </c>
      <c r="B342" s="29">
        <v>40405</v>
      </c>
      <c r="C342" s="6" t="s">
        <v>98</v>
      </c>
      <c r="D342" s="5">
        <f t="shared" si="124"/>
        <v>15</v>
      </c>
      <c r="E342" s="5">
        <f t="shared" si="122"/>
        <v>105</v>
      </c>
      <c r="F342" s="5" t="s">
        <v>21</v>
      </c>
      <c r="G342" s="5">
        <f t="shared" si="125"/>
        <v>12</v>
      </c>
      <c r="H342" s="5">
        <f t="shared" si="123"/>
        <v>72</v>
      </c>
      <c r="I342" s="16">
        <f t="shared" si="126"/>
        <v>177</v>
      </c>
      <c r="J342" s="4"/>
    </row>
    <row r="343" spans="1:9" ht="12.75" hidden="1" outlineLevel="1">
      <c r="A343" s="3" t="s">
        <v>4</v>
      </c>
      <c r="B343" s="29">
        <v>40405</v>
      </c>
      <c r="C343" s="6" t="s">
        <v>92</v>
      </c>
      <c r="D343" s="5">
        <f t="shared" si="124"/>
        <v>15</v>
      </c>
      <c r="E343" s="5">
        <f t="shared" si="122"/>
        <v>105</v>
      </c>
      <c r="F343" s="5" t="s">
        <v>21</v>
      </c>
      <c r="G343" s="5">
        <f t="shared" si="125"/>
        <v>12</v>
      </c>
      <c r="H343" s="5">
        <f t="shared" si="123"/>
        <v>72</v>
      </c>
      <c r="I343" s="16">
        <f t="shared" si="126"/>
        <v>177</v>
      </c>
    </row>
    <row r="344" spans="1:9" ht="12.75" hidden="1" outlineLevel="1">
      <c r="A344" s="3" t="s">
        <v>5</v>
      </c>
      <c r="B344" s="29">
        <v>40405</v>
      </c>
      <c r="C344" s="6" t="s">
        <v>138</v>
      </c>
      <c r="D344" s="5">
        <f t="shared" si="124"/>
        <v>17</v>
      </c>
      <c r="E344" s="5">
        <f t="shared" si="122"/>
        <v>119</v>
      </c>
      <c r="F344" s="5" t="s">
        <v>21</v>
      </c>
      <c r="G344" s="5">
        <f t="shared" si="125"/>
        <v>13.600000000000001</v>
      </c>
      <c r="H344" s="5">
        <f t="shared" si="123"/>
        <v>81.60000000000001</v>
      </c>
      <c r="I344" s="16">
        <f t="shared" si="126"/>
        <v>200.60000000000002</v>
      </c>
    </row>
    <row r="345" spans="1:9" ht="12.75" hidden="1" outlineLevel="1">
      <c r="A345" s="3" t="s">
        <v>2</v>
      </c>
      <c r="B345" s="29">
        <v>40405</v>
      </c>
      <c r="C345" s="6" t="s">
        <v>55</v>
      </c>
      <c r="D345" s="5">
        <f t="shared" si="124"/>
        <v>20</v>
      </c>
      <c r="E345" s="5">
        <f t="shared" si="122"/>
        <v>140</v>
      </c>
      <c r="F345" s="5" t="s">
        <v>21</v>
      </c>
      <c r="G345" s="5">
        <f t="shared" si="125"/>
        <v>16</v>
      </c>
      <c r="H345" s="5">
        <f t="shared" si="123"/>
        <v>96</v>
      </c>
      <c r="I345" s="16">
        <f t="shared" si="126"/>
        <v>236</v>
      </c>
    </row>
    <row r="346" spans="1:9" ht="12.75" hidden="1" outlineLevel="1">
      <c r="A346" s="3" t="s">
        <v>6</v>
      </c>
      <c r="B346" s="29">
        <v>40405</v>
      </c>
      <c r="C346" s="8" t="s">
        <v>102</v>
      </c>
      <c r="D346" s="5">
        <f t="shared" si="124"/>
        <v>20</v>
      </c>
      <c r="E346" s="5">
        <f t="shared" si="122"/>
        <v>140</v>
      </c>
      <c r="F346" s="5" t="s">
        <v>21</v>
      </c>
      <c r="G346" s="5">
        <f t="shared" si="125"/>
        <v>16</v>
      </c>
      <c r="H346" s="5">
        <f t="shared" si="123"/>
        <v>96</v>
      </c>
      <c r="I346" s="16">
        <f t="shared" si="126"/>
        <v>236</v>
      </c>
    </row>
    <row r="347" spans="1:3" ht="12.75" hidden="1" outlineLevel="1">
      <c r="A347" s="3"/>
      <c r="B347" s="29"/>
      <c r="C347" s="6"/>
    </row>
    <row r="348" spans="1:9" ht="12.75" hidden="1" outlineLevel="1">
      <c r="A348" s="20" t="s">
        <v>6</v>
      </c>
      <c r="B348" s="29">
        <v>40405</v>
      </c>
      <c r="C348" s="6" t="s">
        <v>56</v>
      </c>
      <c r="D348" s="5">
        <f>VLOOKUP(C348,C$7:D$45,2,FALSE)</f>
        <v>20</v>
      </c>
      <c r="E348" s="5">
        <f aca="true" t="shared" si="127" ref="E348:E368">IF($B348="","",D348*E$2)</f>
        <v>140</v>
      </c>
      <c r="F348" s="5" t="s">
        <v>21</v>
      </c>
      <c r="G348" s="5">
        <f>IF(F348="к",D348*$H$3,IF(F348="г",D348*$H$4,"совсем ничего???"))</f>
        <v>16</v>
      </c>
      <c r="H348" s="5">
        <f aca="true" t="shared" si="128" ref="H348:H368">IF($B348="","",G348*H$2)</f>
        <v>96</v>
      </c>
      <c r="I348" s="16">
        <f>E348+H348</f>
        <v>236</v>
      </c>
    </row>
    <row r="349" spans="1:9" ht="12.75" hidden="1" outlineLevel="1">
      <c r="A349" s="20" t="s">
        <v>44</v>
      </c>
      <c r="B349" s="29">
        <v>40405</v>
      </c>
      <c r="C349" s="11" t="s">
        <v>22</v>
      </c>
      <c r="D349" s="5">
        <f>VLOOKUP(C349,C$7:D$45,2,FALSE)</f>
        <v>30</v>
      </c>
      <c r="E349" s="5">
        <f t="shared" si="127"/>
        <v>210</v>
      </c>
      <c r="F349" s="5" t="s">
        <v>21</v>
      </c>
      <c r="G349" s="5">
        <f>IF(F349="к",D349*$H$3,IF(F349="г",D349*$H$4,"совсем ничего???"))</f>
        <v>24</v>
      </c>
      <c r="H349" s="5">
        <f t="shared" si="128"/>
        <v>144</v>
      </c>
      <c r="I349" s="16">
        <f>E349+H349</f>
        <v>354</v>
      </c>
    </row>
    <row r="350" spans="2:9" ht="12.75" hidden="1" outlineLevel="1">
      <c r="B350" s="29">
        <v>40405</v>
      </c>
      <c r="C350" s="11" t="s">
        <v>82</v>
      </c>
      <c r="D350" s="5">
        <f>VLOOKUP(C350,C$7:D$45,2,FALSE)</f>
        <v>10</v>
      </c>
      <c r="E350" s="5">
        <f t="shared" si="127"/>
        <v>70</v>
      </c>
      <c r="F350" s="5" t="s">
        <v>21</v>
      </c>
      <c r="G350" s="5">
        <f>IF(F350="к",D350*$H$3,IF(F350="г",D350*$H$4,"совсем ничего???"))</f>
        <v>8</v>
      </c>
      <c r="H350" s="5">
        <f t="shared" si="128"/>
        <v>48</v>
      </c>
      <c r="I350" s="16">
        <f>E350+H350</f>
        <v>118</v>
      </c>
    </row>
    <row r="351" spans="1:8" ht="12.75" hidden="1" outlineLevel="1">
      <c r="A351" s="20"/>
      <c r="B351" s="29"/>
      <c r="E351" s="5">
        <f t="shared" si="127"/>
      </c>
      <c r="H351" s="5">
        <f t="shared" si="128"/>
      </c>
    </row>
    <row r="352" spans="1:9" ht="12.75" hidden="1" outlineLevel="1">
      <c r="A352" s="3" t="s">
        <v>7</v>
      </c>
      <c r="B352" s="29">
        <v>40405</v>
      </c>
      <c r="C352" s="6" t="s">
        <v>58</v>
      </c>
      <c r="D352" s="5">
        <f aca="true" t="shared" si="129" ref="D352:D360">VLOOKUP(C352,C$7:D$45,2,FALSE)</f>
        <v>30</v>
      </c>
      <c r="E352" s="5">
        <f t="shared" si="127"/>
        <v>210</v>
      </c>
      <c r="F352" s="5" t="s">
        <v>20</v>
      </c>
      <c r="G352" s="5">
        <f aca="true" t="shared" si="130" ref="G352:G360">IF(F352="к",D352*$H$3,IF(F352="г",D352*$H$4,"совсем ничего???"))</f>
        <v>12</v>
      </c>
      <c r="H352" s="5">
        <f t="shared" si="128"/>
        <v>72</v>
      </c>
      <c r="I352" s="16">
        <f aca="true" t="shared" si="131" ref="I352:I360">E352+H352</f>
        <v>282</v>
      </c>
    </row>
    <row r="353" spans="1:9" ht="12.75" hidden="1" outlineLevel="1">
      <c r="A353" s="3" t="s">
        <v>8</v>
      </c>
      <c r="B353" s="29">
        <v>40405</v>
      </c>
      <c r="C353" s="6" t="s">
        <v>47</v>
      </c>
      <c r="D353" s="5">
        <f t="shared" si="129"/>
        <v>50</v>
      </c>
      <c r="E353" s="5">
        <f t="shared" si="127"/>
        <v>350</v>
      </c>
      <c r="F353" s="5" t="s">
        <v>20</v>
      </c>
      <c r="G353" s="5">
        <f t="shared" si="130"/>
        <v>20</v>
      </c>
      <c r="H353" s="5">
        <f t="shared" si="128"/>
        <v>120</v>
      </c>
      <c r="I353" s="16">
        <f t="shared" si="131"/>
        <v>470</v>
      </c>
    </row>
    <row r="354" spans="1:9" ht="12.75" hidden="1" outlineLevel="1">
      <c r="A354" s="3" t="s">
        <v>9</v>
      </c>
      <c r="B354" s="29">
        <v>40405</v>
      </c>
      <c r="C354" s="6" t="s">
        <v>48</v>
      </c>
      <c r="D354" s="5">
        <f t="shared" si="129"/>
        <v>35</v>
      </c>
      <c r="E354" s="5">
        <f t="shared" si="127"/>
        <v>245</v>
      </c>
      <c r="F354" s="5" t="s">
        <v>20</v>
      </c>
      <c r="G354" s="5">
        <f t="shared" si="130"/>
        <v>14</v>
      </c>
      <c r="H354" s="5">
        <f t="shared" si="128"/>
        <v>84</v>
      </c>
      <c r="I354" s="16">
        <f t="shared" si="131"/>
        <v>329</v>
      </c>
    </row>
    <row r="355" spans="1:9" ht="12.75" hidden="1" outlineLevel="1">
      <c r="A355" s="3" t="s">
        <v>10</v>
      </c>
      <c r="B355" s="29">
        <v>40405</v>
      </c>
      <c r="C355" s="8" t="s">
        <v>57</v>
      </c>
      <c r="D355" s="5">
        <f t="shared" si="129"/>
        <v>35</v>
      </c>
      <c r="E355" s="5">
        <f t="shared" si="127"/>
        <v>245</v>
      </c>
      <c r="F355" s="5" t="s">
        <v>20</v>
      </c>
      <c r="G355" s="5">
        <f t="shared" si="130"/>
        <v>14</v>
      </c>
      <c r="H355" s="5">
        <f t="shared" si="128"/>
        <v>84</v>
      </c>
      <c r="I355" s="16">
        <f t="shared" si="131"/>
        <v>329</v>
      </c>
    </row>
    <row r="356" spans="2:9" ht="12.75" hidden="1" outlineLevel="1">
      <c r="B356" s="29">
        <v>40405</v>
      </c>
      <c r="C356" s="8" t="s">
        <v>84</v>
      </c>
      <c r="D356" s="5">
        <f t="shared" si="129"/>
        <v>8</v>
      </c>
      <c r="E356" s="5">
        <f t="shared" si="127"/>
        <v>56</v>
      </c>
      <c r="F356" s="5" t="s">
        <v>20</v>
      </c>
      <c r="G356" s="5">
        <f t="shared" si="130"/>
        <v>3.2</v>
      </c>
      <c r="H356" s="5">
        <f t="shared" si="128"/>
        <v>19.200000000000003</v>
      </c>
      <c r="I356" s="16">
        <f t="shared" si="131"/>
        <v>75.2</v>
      </c>
    </row>
    <row r="357" spans="1:9" ht="12.75" hidden="1" outlineLevel="1">
      <c r="A357" s="3"/>
      <c r="B357" s="29">
        <v>40405</v>
      </c>
      <c r="C357" s="6" t="s">
        <v>105</v>
      </c>
      <c r="D357" s="5">
        <f t="shared" si="129"/>
        <v>17</v>
      </c>
      <c r="E357" s="5">
        <f t="shared" si="127"/>
        <v>119</v>
      </c>
      <c r="F357" s="5" t="s">
        <v>21</v>
      </c>
      <c r="G357" s="5">
        <f t="shared" si="130"/>
        <v>13.600000000000001</v>
      </c>
      <c r="H357" s="5">
        <f t="shared" si="128"/>
        <v>81.60000000000001</v>
      </c>
      <c r="I357" s="16">
        <f t="shared" si="131"/>
        <v>200.60000000000002</v>
      </c>
    </row>
    <row r="358" spans="1:9" ht="12.75" hidden="1" outlineLevel="1">
      <c r="A358" s="3"/>
      <c r="B358" s="29">
        <v>40405</v>
      </c>
      <c r="C358" s="6" t="s">
        <v>49</v>
      </c>
      <c r="D358" s="5">
        <f t="shared" si="129"/>
        <v>30</v>
      </c>
      <c r="E358" s="5">
        <f t="shared" si="127"/>
        <v>210</v>
      </c>
      <c r="F358" s="5" t="s">
        <v>21</v>
      </c>
      <c r="G358" s="5">
        <f t="shared" si="130"/>
        <v>24</v>
      </c>
      <c r="H358" s="5">
        <f t="shared" si="128"/>
        <v>144</v>
      </c>
      <c r="I358" s="16">
        <f t="shared" si="131"/>
        <v>354</v>
      </c>
    </row>
    <row r="359" spans="1:9" ht="12.75" hidden="1" outlineLevel="1">
      <c r="A359" s="3"/>
      <c r="B359" s="29">
        <v>40405</v>
      </c>
      <c r="C359" s="6" t="s">
        <v>96</v>
      </c>
      <c r="D359" s="5">
        <f t="shared" si="129"/>
        <v>25</v>
      </c>
      <c r="E359" s="5">
        <f t="shared" si="127"/>
        <v>175</v>
      </c>
      <c r="F359" s="5" t="s">
        <v>21</v>
      </c>
      <c r="G359" s="5">
        <f t="shared" si="130"/>
        <v>20</v>
      </c>
      <c r="H359" s="5">
        <f t="shared" si="128"/>
        <v>120</v>
      </c>
      <c r="I359" s="16">
        <f t="shared" si="131"/>
        <v>295</v>
      </c>
    </row>
    <row r="360" spans="2:9" ht="12.75" hidden="1" outlineLevel="1">
      <c r="B360" s="29">
        <v>40405</v>
      </c>
      <c r="C360" s="8" t="s">
        <v>103</v>
      </c>
      <c r="D360" s="5">
        <f t="shared" si="129"/>
        <v>40</v>
      </c>
      <c r="E360" s="5">
        <f t="shared" si="127"/>
        <v>280</v>
      </c>
      <c r="F360" s="5" t="s">
        <v>21</v>
      </c>
      <c r="G360" s="5">
        <f t="shared" si="130"/>
        <v>32</v>
      </c>
      <c r="H360" s="5">
        <f t="shared" si="128"/>
        <v>192</v>
      </c>
      <c r="I360" s="16">
        <f t="shared" si="131"/>
        <v>472</v>
      </c>
    </row>
    <row r="361" ht="12.75" hidden="1" outlineLevel="1">
      <c r="B361" s="29"/>
    </row>
    <row r="362" spans="1:9" ht="12.75" hidden="1" outlineLevel="1">
      <c r="A362" s="3" t="s">
        <v>11</v>
      </c>
      <c r="B362" s="29">
        <v>40405</v>
      </c>
      <c r="C362" s="8" t="s">
        <v>59</v>
      </c>
      <c r="D362" s="5">
        <f aca="true" t="shared" si="132" ref="D362:D368">VLOOKUP(C362,C$7:D$45,2,FALSE)</f>
        <v>90</v>
      </c>
      <c r="E362" s="5">
        <f t="shared" si="127"/>
        <v>630</v>
      </c>
      <c r="F362" s="5" t="s">
        <v>20</v>
      </c>
      <c r="G362" s="5">
        <f aca="true" t="shared" si="133" ref="G362:G368">IF(F362="к",D362*$H$3,IF(F362="г",D362*$H$4,"совсем ничего???"))</f>
        <v>36</v>
      </c>
      <c r="H362" s="5">
        <f t="shared" si="128"/>
        <v>216</v>
      </c>
      <c r="I362" s="16">
        <f aca="true" t="shared" si="134" ref="I362:I368">E362+H362</f>
        <v>846</v>
      </c>
    </row>
    <row r="363" spans="1:9" ht="12.75" hidden="1" outlineLevel="1">
      <c r="A363" s="3" t="s">
        <v>12</v>
      </c>
      <c r="B363" s="29">
        <v>40405</v>
      </c>
      <c r="C363" s="6" t="s">
        <v>39</v>
      </c>
      <c r="D363" s="5">
        <f t="shared" si="132"/>
        <v>100</v>
      </c>
      <c r="E363" s="5">
        <f t="shared" si="127"/>
        <v>700</v>
      </c>
      <c r="F363" s="5" t="s">
        <v>20</v>
      </c>
      <c r="G363" s="5">
        <f t="shared" si="133"/>
        <v>40</v>
      </c>
      <c r="H363" s="5">
        <f t="shared" si="128"/>
        <v>240</v>
      </c>
      <c r="I363" s="16">
        <f t="shared" si="134"/>
        <v>940</v>
      </c>
    </row>
    <row r="364" spans="1:9" ht="12.75" hidden="1" outlineLevel="1">
      <c r="A364" s="3" t="s">
        <v>13</v>
      </c>
      <c r="B364" s="29">
        <v>40405</v>
      </c>
      <c r="C364" s="6" t="s">
        <v>48</v>
      </c>
      <c r="D364" s="5">
        <f t="shared" si="132"/>
        <v>35</v>
      </c>
      <c r="E364" s="5">
        <f t="shared" si="127"/>
        <v>245</v>
      </c>
      <c r="F364" s="5" t="s">
        <v>20</v>
      </c>
      <c r="G364" s="5">
        <f t="shared" si="133"/>
        <v>14</v>
      </c>
      <c r="H364" s="5">
        <f t="shared" si="128"/>
        <v>84</v>
      </c>
      <c r="I364" s="16">
        <f t="shared" si="134"/>
        <v>329</v>
      </c>
    </row>
    <row r="365" spans="1:9" ht="12.75" hidden="1" outlineLevel="1">
      <c r="A365" s="3" t="s">
        <v>14</v>
      </c>
      <c r="B365" s="29">
        <v>40405</v>
      </c>
      <c r="C365" s="8" t="s">
        <v>51</v>
      </c>
      <c r="D365" s="5">
        <f t="shared" si="132"/>
        <v>5</v>
      </c>
      <c r="E365" s="5">
        <f t="shared" si="127"/>
        <v>35</v>
      </c>
      <c r="F365" s="5" t="s">
        <v>20</v>
      </c>
      <c r="G365" s="5">
        <f t="shared" si="133"/>
        <v>2</v>
      </c>
      <c r="H365" s="5">
        <f t="shared" si="128"/>
        <v>12</v>
      </c>
      <c r="I365" s="16">
        <f t="shared" si="134"/>
        <v>47</v>
      </c>
    </row>
    <row r="366" spans="1:9" ht="12.75" hidden="1" outlineLevel="1">
      <c r="A366" s="3"/>
      <c r="B366" s="29">
        <v>40405</v>
      </c>
      <c r="C366" s="8" t="s">
        <v>37</v>
      </c>
      <c r="D366" s="5">
        <f t="shared" si="132"/>
        <v>10</v>
      </c>
      <c r="E366" s="5">
        <f t="shared" si="127"/>
        <v>70</v>
      </c>
      <c r="F366" s="5" t="s">
        <v>21</v>
      </c>
      <c r="G366" s="5">
        <f t="shared" si="133"/>
        <v>8</v>
      </c>
      <c r="H366" s="5">
        <f t="shared" si="128"/>
        <v>48</v>
      </c>
      <c r="I366" s="16">
        <f t="shared" si="134"/>
        <v>118</v>
      </c>
    </row>
    <row r="367" spans="1:9" ht="12.75" hidden="1" outlineLevel="1">
      <c r="A367" s="3"/>
      <c r="B367" s="29">
        <v>40405</v>
      </c>
      <c r="C367" s="6" t="s">
        <v>104</v>
      </c>
      <c r="D367" s="5">
        <f t="shared" si="132"/>
        <v>50</v>
      </c>
      <c r="E367" s="5">
        <f t="shared" si="127"/>
        <v>350</v>
      </c>
      <c r="F367" s="5" t="s">
        <v>21</v>
      </c>
      <c r="G367" s="5">
        <f t="shared" si="133"/>
        <v>40</v>
      </c>
      <c r="H367" s="5">
        <f t="shared" si="128"/>
        <v>240</v>
      </c>
      <c r="I367" s="16">
        <f t="shared" si="134"/>
        <v>590</v>
      </c>
    </row>
    <row r="368" spans="1:9" ht="12.75" hidden="1" outlineLevel="1">
      <c r="A368" s="3"/>
      <c r="B368" s="29">
        <v>40405</v>
      </c>
      <c r="C368" s="6" t="s">
        <v>105</v>
      </c>
      <c r="D368" s="5">
        <f t="shared" si="132"/>
        <v>17</v>
      </c>
      <c r="E368" s="5">
        <f t="shared" si="127"/>
        <v>119</v>
      </c>
      <c r="F368" s="5" t="s">
        <v>21</v>
      </c>
      <c r="G368" s="5">
        <f t="shared" si="133"/>
        <v>13.600000000000001</v>
      </c>
      <c r="H368" s="5">
        <f t="shared" si="128"/>
        <v>81.60000000000001</v>
      </c>
      <c r="I368" s="16">
        <f t="shared" si="134"/>
        <v>200.60000000000002</v>
      </c>
    </row>
    <row r="369" spans="1:3" ht="12.75" hidden="1" outlineLevel="1">
      <c r="A369" s="3"/>
      <c r="B369" s="29"/>
      <c r="C369" s="11"/>
    </row>
    <row r="370" spans="3:10" s="18" customFormat="1" ht="12.75" collapsed="1">
      <c r="C370" s="18" t="s">
        <v>79</v>
      </c>
      <c r="D370" s="19"/>
      <c r="E370" s="44">
        <f aca="true" t="shared" si="135" ref="E370:E377">IF($B370="","",D370*E$2)</f>
      </c>
      <c r="F370" s="45"/>
      <c r="G370" s="45"/>
      <c r="H370" s="44">
        <f aca="true" t="shared" si="136" ref="H370:H377">IF($B370="","",G370*H$2)</f>
      </c>
      <c r="I370" s="45"/>
      <c r="J370" s="25"/>
    </row>
    <row r="371" spans="1:9" ht="12.75" hidden="1" outlineLevel="1">
      <c r="A371" s="3" t="s">
        <v>1</v>
      </c>
      <c r="B371" s="29">
        <v>40406</v>
      </c>
      <c r="C371" s="6" t="s">
        <v>108</v>
      </c>
      <c r="D371" s="5">
        <f aca="true" t="shared" si="137" ref="D371:D377">VLOOKUP(C371,C$7:D$45,2,FALSE)</f>
        <v>55</v>
      </c>
      <c r="E371" s="5">
        <f t="shared" si="135"/>
        <v>385</v>
      </c>
      <c r="F371" s="5" t="s">
        <v>20</v>
      </c>
      <c r="G371" s="5">
        <f aca="true" t="shared" si="138" ref="G371:G377">IF(F371="к",D371*$H$3,IF(F371="г",D371*$H$4,"совсем ничего???"))</f>
        <v>22</v>
      </c>
      <c r="H371" s="5">
        <f t="shared" si="136"/>
        <v>132</v>
      </c>
      <c r="I371" s="16">
        <f aca="true" t="shared" si="139" ref="I371:I377">E371+H371</f>
        <v>517</v>
      </c>
    </row>
    <row r="372" spans="1:9" ht="12.75" hidden="1" outlineLevel="1">
      <c r="A372" s="3" t="s">
        <v>2</v>
      </c>
      <c r="B372" s="29">
        <v>40406</v>
      </c>
      <c r="C372" s="8" t="s">
        <v>53</v>
      </c>
      <c r="D372" s="5">
        <f t="shared" si="137"/>
        <v>47</v>
      </c>
      <c r="E372" s="5">
        <f t="shared" si="135"/>
        <v>329</v>
      </c>
      <c r="F372" s="5" t="s">
        <v>21</v>
      </c>
      <c r="G372" s="5">
        <f t="shared" si="138"/>
        <v>37.6</v>
      </c>
      <c r="H372" s="5">
        <f t="shared" si="136"/>
        <v>225.60000000000002</v>
      </c>
      <c r="I372" s="16">
        <f t="shared" si="139"/>
        <v>554.6</v>
      </c>
    </row>
    <row r="373" spans="1:10" ht="12.75" hidden="1" outlineLevel="1">
      <c r="A373" s="3" t="s">
        <v>3</v>
      </c>
      <c r="B373" s="29">
        <v>40406</v>
      </c>
      <c r="C373" s="6" t="s">
        <v>98</v>
      </c>
      <c r="D373" s="5">
        <f t="shared" si="137"/>
        <v>15</v>
      </c>
      <c r="E373" s="5">
        <f t="shared" si="135"/>
        <v>105</v>
      </c>
      <c r="F373" s="5" t="s">
        <v>21</v>
      </c>
      <c r="G373" s="5">
        <f t="shared" si="138"/>
        <v>12</v>
      </c>
      <c r="H373" s="5">
        <f t="shared" si="136"/>
        <v>72</v>
      </c>
      <c r="I373" s="16">
        <f t="shared" si="139"/>
        <v>177</v>
      </c>
      <c r="J373" s="4"/>
    </row>
    <row r="374" spans="1:9" ht="12.75" hidden="1" outlineLevel="1">
      <c r="A374" s="3" t="s">
        <v>4</v>
      </c>
      <c r="B374" s="29">
        <v>40406</v>
      </c>
      <c r="C374" s="6" t="s">
        <v>92</v>
      </c>
      <c r="D374" s="5">
        <f t="shared" si="137"/>
        <v>15</v>
      </c>
      <c r="E374" s="5">
        <f t="shared" si="135"/>
        <v>105</v>
      </c>
      <c r="F374" s="5" t="s">
        <v>21</v>
      </c>
      <c r="G374" s="5">
        <f t="shared" si="138"/>
        <v>12</v>
      </c>
      <c r="H374" s="5">
        <f t="shared" si="136"/>
        <v>72</v>
      </c>
      <c r="I374" s="16">
        <f t="shared" si="139"/>
        <v>177</v>
      </c>
    </row>
    <row r="375" spans="1:9" ht="12.75" hidden="1" outlineLevel="1">
      <c r="A375" s="3" t="s">
        <v>5</v>
      </c>
      <c r="B375" s="29">
        <v>40406</v>
      </c>
      <c r="C375" s="6" t="s">
        <v>138</v>
      </c>
      <c r="D375" s="5">
        <f t="shared" si="137"/>
        <v>17</v>
      </c>
      <c r="E375" s="5">
        <f t="shared" si="135"/>
        <v>119</v>
      </c>
      <c r="F375" s="5" t="s">
        <v>21</v>
      </c>
      <c r="G375" s="5">
        <f t="shared" si="138"/>
        <v>13.600000000000001</v>
      </c>
      <c r="H375" s="5">
        <f t="shared" si="136"/>
        <v>81.60000000000001</v>
      </c>
      <c r="I375" s="16">
        <f t="shared" si="139"/>
        <v>200.60000000000002</v>
      </c>
    </row>
    <row r="376" spans="1:9" ht="12.75" hidden="1" outlineLevel="1">
      <c r="A376" s="3" t="s">
        <v>2</v>
      </c>
      <c r="B376" s="29">
        <v>40406</v>
      </c>
      <c r="C376" s="6" t="s">
        <v>55</v>
      </c>
      <c r="D376" s="5">
        <f t="shared" si="137"/>
        <v>20</v>
      </c>
      <c r="E376" s="5">
        <f t="shared" si="135"/>
        <v>140</v>
      </c>
      <c r="F376" s="5" t="s">
        <v>21</v>
      </c>
      <c r="G376" s="5">
        <f t="shared" si="138"/>
        <v>16</v>
      </c>
      <c r="H376" s="5">
        <f t="shared" si="136"/>
        <v>96</v>
      </c>
      <c r="I376" s="16">
        <f t="shared" si="139"/>
        <v>236</v>
      </c>
    </row>
    <row r="377" spans="1:9" ht="12.75" hidden="1" outlineLevel="1">
      <c r="A377" s="3" t="s">
        <v>6</v>
      </c>
      <c r="B377" s="29">
        <v>40406</v>
      </c>
      <c r="C377" s="8" t="s">
        <v>102</v>
      </c>
      <c r="D377" s="5">
        <f t="shared" si="137"/>
        <v>20</v>
      </c>
      <c r="E377" s="5">
        <f t="shared" si="135"/>
        <v>140</v>
      </c>
      <c r="F377" s="5" t="s">
        <v>21</v>
      </c>
      <c r="G377" s="5">
        <f t="shared" si="138"/>
        <v>16</v>
      </c>
      <c r="H377" s="5">
        <f t="shared" si="136"/>
        <v>96</v>
      </c>
      <c r="I377" s="16">
        <f t="shared" si="139"/>
        <v>236</v>
      </c>
    </row>
    <row r="378" spans="1:3" ht="12.75" hidden="1" outlineLevel="1">
      <c r="A378" s="3"/>
      <c r="B378" s="29"/>
      <c r="C378" s="6"/>
    </row>
    <row r="379" spans="1:9" ht="12.75" hidden="1" outlineLevel="1">
      <c r="A379" s="20" t="s">
        <v>6</v>
      </c>
      <c r="B379" s="29">
        <v>40406</v>
      </c>
      <c r="C379" s="6" t="s">
        <v>56</v>
      </c>
      <c r="D379" s="5">
        <f>VLOOKUP(C379,C$7:D$45,2,FALSE)</f>
        <v>20</v>
      </c>
      <c r="E379" s="5">
        <f aca="true" t="shared" si="140" ref="E379:E399">IF($B379="","",D379*E$2)</f>
        <v>140</v>
      </c>
      <c r="F379" s="5" t="s">
        <v>21</v>
      </c>
      <c r="G379" s="5">
        <f>IF(F379="к",D379*$H$3,IF(F379="г",D379*$H$4,"совсем ничего???"))</f>
        <v>16</v>
      </c>
      <c r="H379" s="5">
        <f aca="true" t="shared" si="141" ref="H379:H399">IF($B379="","",G379*H$2)</f>
        <v>96</v>
      </c>
      <c r="I379" s="16">
        <f>E379+H379</f>
        <v>236</v>
      </c>
    </row>
    <row r="380" spans="1:9" ht="12.75" hidden="1" outlineLevel="1">
      <c r="A380" s="20" t="s">
        <v>44</v>
      </c>
      <c r="B380" s="29">
        <v>40406</v>
      </c>
      <c r="C380" s="11" t="s">
        <v>22</v>
      </c>
      <c r="D380" s="5">
        <f>VLOOKUP(C380,C$7:D$45,2,FALSE)</f>
        <v>30</v>
      </c>
      <c r="E380" s="5">
        <f t="shared" si="140"/>
        <v>210</v>
      </c>
      <c r="F380" s="5" t="s">
        <v>21</v>
      </c>
      <c r="G380" s="5">
        <f>IF(F380="к",D380*$H$3,IF(F380="г",D380*$H$4,"совсем ничего???"))</f>
        <v>24</v>
      </c>
      <c r="H380" s="5">
        <f t="shared" si="141"/>
        <v>144</v>
      </c>
      <c r="I380" s="16">
        <f>E380+H380</f>
        <v>354</v>
      </c>
    </row>
    <row r="381" spans="2:9" ht="12.75" hidden="1" outlineLevel="1">
      <c r="B381" s="29">
        <v>40406</v>
      </c>
      <c r="C381" s="11" t="s">
        <v>82</v>
      </c>
      <c r="D381" s="5">
        <f>VLOOKUP(C381,C$7:D$45,2,FALSE)</f>
        <v>10</v>
      </c>
      <c r="E381" s="5">
        <f t="shared" si="140"/>
        <v>70</v>
      </c>
      <c r="F381" s="5" t="s">
        <v>21</v>
      </c>
      <c r="G381" s="5">
        <f>IF(F381="к",D381*$H$3,IF(F381="г",D381*$H$4,"совсем ничего???"))</f>
        <v>8</v>
      </c>
      <c r="H381" s="5">
        <f t="shared" si="141"/>
        <v>48</v>
      </c>
      <c r="I381" s="16">
        <f>E381+H381</f>
        <v>118</v>
      </c>
    </row>
    <row r="382" spans="1:8" ht="12.75" hidden="1" outlineLevel="1">
      <c r="A382" s="20"/>
      <c r="B382" s="29"/>
      <c r="E382" s="5">
        <f t="shared" si="140"/>
      </c>
      <c r="H382" s="5">
        <f t="shared" si="141"/>
      </c>
    </row>
    <row r="383" spans="1:9" ht="12.75" hidden="1" outlineLevel="1">
      <c r="A383" s="3" t="s">
        <v>7</v>
      </c>
      <c r="B383" s="29">
        <v>40406</v>
      </c>
      <c r="C383" s="6" t="s">
        <v>58</v>
      </c>
      <c r="D383" s="5">
        <f aca="true" t="shared" si="142" ref="D383:D391">VLOOKUP(C383,C$7:D$45,2,FALSE)</f>
        <v>30</v>
      </c>
      <c r="E383" s="5">
        <f t="shared" si="140"/>
        <v>210</v>
      </c>
      <c r="F383" s="5" t="s">
        <v>20</v>
      </c>
      <c r="G383" s="5">
        <f aca="true" t="shared" si="143" ref="G383:G391">IF(F383="к",D383*$H$3,IF(F383="г",D383*$H$4,"совсем ничего???"))</f>
        <v>12</v>
      </c>
      <c r="H383" s="5">
        <f t="shared" si="141"/>
        <v>72</v>
      </c>
      <c r="I383" s="16">
        <f aca="true" t="shared" si="144" ref="I383:I391">E383+H383</f>
        <v>282</v>
      </c>
    </row>
    <row r="384" spans="1:9" ht="12.75" hidden="1" outlineLevel="1">
      <c r="A384" s="3" t="s">
        <v>8</v>
      </c>
      <c r="B384" s="29">
        <v>40406</v>
      </c>
      <c r="C384" s="6" t="s">
        <v>47</v>
      </c>
      <c r="D384" s="5">
        <f t="shared" si="142"/>
        <v>50</v>
      </c>
      <c r="E384" s="5">
        <f t="shared" si="140"/>
        <v>350</v>
      </c>
      <c r="F384" s="5" t="s">
        <v>20</v>
      </c>
      <c r="G384" s="5">
        <f t="shared" si="143"/>
        <v>20</v>
      </c>
      <c r="H384" s="5">
        <f t="shared" si="141"/>
        <v>120</v>
      </c>
      <c r="I384" s="16">
        <f t="shared" si="144"/>
        <v>470</v>
      </c>
    </row>
    <row r="385" spans="1:9" ht="12.75" hidden="1" outlineLevel="1">
      <c r="A385" s="3" t="s">
        <v>9</v>
      </c>
      <c r="B385" s="29">
        <v>40406</v>
      </c>
      <c r="C385" s="6" t="s">
        <v>48</v>
      </c>
      <c r="D385" s="5">
        <f t="shared" si="142"/>
        <v>35</v>
      </c>
      <c r="E385" s="5">
        <f t="shared" si="140"/>
        <v>245</v>
      </c>
      <c r="F385" s="5" t="s">
        <v>20</v>
      </c>
      <c r="G385" s="5">
        <f t="shared" si="143"/>
        <v>14</v>
      </c>
      <c r="H385" s="5">
        <f t="shared" si="141"/>
        <v>84</v>
      </c>
      <c r="I385" s="16">
        <f t="shared" si="144"/>
        <v>329</v>
      </c>
    </row>
    <row r="386" spans="1:9" ht="12.75" hidden="1" outlineLevel="1">
      <c r="A386" s="3" t="s">
        <v>10</v>
      </c>
      <c r="B386" s="29">
        <v>40406</v>
      </c>
      <c r="C386" s="8" t="s">
        <v>57</v>
      </c>
      <c r="D386" s="5">
        <f t="shared" si="142"/>
        <v>35</v>
      </c>
      <c r="E386" s="5">
        <f t="shared" si="140"/>
        <v>245</v>
      </c>
      <c r="F386" s="5" t="s">
        <v>20</v>
      </c>
      <c r="G386" s="5">
        <f t="shared" si="143"/>
        <v>14</v>
      </c>
      <c r="H386" s="5">
        <f t="shared" si="141"/>
        <v>84</v>
      </c>
      <c r="I386" s="16">
        <f t="shared" si="144"/>
        <v>329</v>
      </c>
    </row>
    <row r="387" spans="2:9" ht="12.75" hidden="1" outlineLevel="1">
      <c r="B387" s="29">
        <v>40406</v>
      </c>
      <c r="C387" s="8" t="s">
        <v>84</v>
      </c>
      <c r="D387" s="5">
        <f t="shared" si="142"/>
        <v>8</v>
      </c>
      <c r="E387" s="5">
        <f t="shared" si="140"/>
        <v>56</v>
      </c>
      <c r="F387" s="5" t="s">
        <v>20</v>
      </c>
      <c r="G387" s="5">
        <f t="shared" si="143"/>
        <v>3.2</v>
      </c>
      <c r="H387" s="5">
        <f t="shared" si="141"/>
        <v>19.200000000000003</v>
      </c>
      <c r="I387" s="16">
        <f t="shared" si="144"/>
        <v>75.2</v>
      </c>
    </row>
    <row r="388" spans="1:9" ht="12.75" hidden="1" outlineLevel="1">
      <c r="A388" s="3"/>
      <c r="B388" s="29">
        <v>40406</v>
      </c>
      <c r="C388" s="6" t="s">
        <v>105</v>
      </c>
      <c r="D388" s="5">
        <f t="shared" si="142"/>
        <v>17</v>
      </c>
      <c r="E388" s="5">
        <f t="shared" si="140"/>
        <v>119</v>
      </c>
      <c r="F388" s="5" t="s">
        <v>21</v>
      </c>
      <c r="G388" s="5">
        <f t="shared" si="143"/>
        <v>13.600000000000001</v>
      </c>
      <c r="H388" s="5">
        <f t="shared" si="141"/>
        <v>81.60000000000001</v>
      </c>
      <c r="I388" s="16">
        <f t="shared" si="144"/>
        <v>200.60000000000002</v>
      </c>
    </row>
    <row r="389" spans="1:9" ht="12.75" hidden="1" outlineLevel="1">
      <c r="A389" s="3"/>
      <c r="B389" s="29">
        <v>40406</v>
      </c>
      <c r="C389" s="6" t="s">
        <v>49</v>
      </c>
      <c r="D389" s="5">
        <f t="shared" si="142"/>
        <v>30</v>
      </c>
      <c r="E389" s="5">
        <f t="shared" si="140"/>
        <v>210</v>
      </c>
      <c r="F389" s="5" t="s">
        <v>21</v>
      </c>
      <c r="G389" s="5">
        <f t="shared" si="143"/>
        <v>24</v>
      </c>
      <c r="H389" s="5">
        <f t="shared" si="141"/>
        <v>144</v>
      </c>
      <c r="I389" s="16">
        <f t="shared" si="144"/>
        <v>354</v>
      </c>
    </row>
    <row r="390" spans="1:9" ht="12.75" hidden="1" outlineLevel="1">
      <c r="A390" s="3"/>
      <c r="B390" s="29">
        <v>40406</v>
      </c>
      <c r="C390" s="6" t="s">
        <v>96</v>
      </c>
      <c r="D390" s="5">
        <f t="shared" si="142"/>
        <v>25</v>
      </c>
      <c r="E390" s="5">
        <f t="shared" si="140"/>
        <v>175</v>
      </c>
      <c r="F390" s="5" t="s">
        <v>21</v>
      </c>
      <c r="G390" s="5">
        <f t="shared" si="143"/>
        <v>20</v>
      </c>
      <c r="H390" s="5">
        <f t="shared" si="141"/>
        <v>120</v>
      </c>
      <c r="I390" s="16">
        <f t="shared" si="144"/>
        <v>295</v>
      </c>
    </row>
    <row r="391" spans="2:9" ht="12.75" hidden="1" outlineLevel="1">
      <c r="B391" s="29">
        <v>40406</v>
      </c>
      <c r="C391" s="8" t="s">
        <v>103</v>
      </c>
      <c r="D391" s="5">
        <f t="shared" si="142"/>
        <v>40</v>
      </c>
      <c r="E391" s="5">
        <f t="shared" si="140"/>
        <v>280</v>
      </c>
      <c r="F391" s="5" t="s">
        <v>21</v>
      </c>
      <c r="G391" s="5">
        <f t="shared" si="143"/>
        <v>32</v>
      </c>
      <c r="H391" s="5">
        <f t="shared" si="141"/>
        <v>192</v>
      </c>
      <c r="I391" s="16">
        <f t="shared" si="144"/>
        <v>472</v>
      </c>
    </row>
    <row r="392" spans="2:8" ht="12.75" hidden="1" outlineLevel="1">
      <c r="B392" s="29"/>
      <c r="E392" s="5">
        <f t="shared" si="140"/>
      </c>
      <c r="H392" s="5">
        <f t="shared" si="141"/>
      </c>
    </row>
    <row r="393" spans="1:9" ht="12.75" hidden="1" outlineLevel="1">
      <c r="A393" s="3" t="s">
        <v>11</v>
      </c>
      <c r="B393" s="29">
        <v>40406</v>
      </c>
      <c r="C393" s="8" t="s">
        <v>38</v>
      </c>
      <c r="D393" s="5">
        <f aca="true" t="shared" si="145" ref="D393:D399">VLOOKUP(C393,C$7:D$45,2,FALSE)</f>
        <v>80</v>
      </c>
      <c r="E393" s="5">
        <f t="shared" si="140"/>
        <v>560</v>
      </c>
      <c r="F393" s="5" t="s">
        <v>20</v>
      </c>
      <c r="G393" s="5">
        <f aca="true" t="shared" si="146" ref="G393:G399">IF(F393="к",D393*$H$3,IF(F393="г",D393*$H$4,"совсем ничего???"))</f>
        <v>32</v>
      </c>
      <c r="H393" s="5">
        <f t="shared" si="141"/>
        <v>192</v>
      </c>
      <c r="I393" s="16">
        <f aca="true" t="shared" si="147" ref="I393:I399">E393+H393</f>
        <v>752</v>
      </c>
    </row>
    <row r="394" spans="1:9" ht="12.75" hidden="1" outlineLevel="1">
      <c r="A394" s="3" t="s">
        <v>12</v>
      </c>
      <c r="B394" s="29">
        <v>40406</v>
      </c>
      <c r="C394" s="6" t="s">
        <v>39</v>
      </c>
      <c r="D394" s="5">
        <f t="shared" si="145"/>
        <v>100</v>
      </c>
      <c r="E394" s="5">
        <f t="shared" si="140"/>
        <v>700</v>
      </c>
      <c r="F394" s="5" t="s">
        <v>20</v>
      </c>
      <c r="G394" s="5">
        <f t="shared" si="146"/>
        <v>40</v>
      </c>
      <c r="H394" s="5">
        <f t="shared" si="141"/>
        <v>240</v>
      </c>
      <c r="I394" s="16">
        <f t="shared" si="147"/>
        <v>940</v>
      </c>
    </row>
    <row r="395" spans="1:9" ht="12.75" hidden="1" outlineLevel="1">
      <c r="A395" s="3" t="s">
        <v>13</v>
      </c>
      <c r="B395" s="29">
        <v>40406</v>
      </c>
      <c r="C395" s="6" t="s">
        <v>48</v>
      </c>
      <c r="D395" s="5">
        <f t="shared" si="145"/>
        <v>35</v>
      </c>
      <c r="E395" s="5">
        <f t="shared" si="140"/>
        <v>245</v>
      </c>
      <c r="F395" s="5" t="s">
        <v>20</v>
      </c>
      <c r="G395" s="5">
        <f t="shared" si="146"/>
        <v>14</v>
      </c>
      <c r="H395" s="5">
        <f t="shared" si="141"/>
        <v>84</v>
      </c>
      <c r="I395" s="16">
        <f t="shared" si="147"/>
        <v>329</v>
      </c>
    </row>
    <row r="396" spans="1:9" ht="12.75" hidden="1" outlineLevel="1">
      <c r="A396" s="3" t="s">
        <v>14</v>
      </c>
      <c r="B396" s="29">
        <v>40406</v>
      </c>
      <c r="C396" s="8" t="s">
        <v>51</v>
      </c>
      <c r="D396" s="5">
        <f t="shared" si="145"/>
        <v>5</v>
      </c>
      <c r="E396" s="5">
        <f t="shared" si="140"/>
        <v>35</v>
      </c>
      <c r="F396" s="5" t="s">
        <v>20</v>
      </c>
      <c r="G396" s="5">
        <f t="shared" si="146"/>
        <v>2</v>
      </c>
      <c r="H396" s="5">
        <f t="shared" si="141"/>
        <v>12</v>
      </c>
      <c r="I396" s="16">
        <f t="shared" si="147"/>
        <v>47</v>
      </c>
    </row>
    <row r="397" spans="1:9" ht="12.75" hidden="1" outlineLevel="1">
      <c r="A397" s="3"/>
      <c r="B397" s="29">
        <v>40406</v>
      </c>
      <c r="C397" s="8" t="s">
        <v>37</v>
      </c>
      <c r="D397" s="5">
        <f t="shared" si="145"/>
        <v>10</v>
      </c>
      <c r="E397" s="5">
        <f t="shared" si="140"/>
        <v>70</v>
      </c>
      <c r="F397" s="5" t="s">
        <v>21</v>
      </c>
      <c r="G397" s="5">
        <f t="shared" si="146"/>
        <v>8</v>
      </c>
      <c r="H397" s="5">
        <f t="shared" si="141"/>
        <v>48</v>
      </c>
      <c r="I397" s="16">
        <f t="shared" si="147"/>
        <v>118</v>
      </c>
    </row>
    <row r="398" spans="1:9" ht="12.75" hidden="1" outlineLevel="1">
      <c r="A398" s="3"/>
      <c r="B398" s="29">
        <v>40406</v>
      </c>
      <c r="C398" s="6" t="s">
        <v>104</v>
      </c>
      <c r="D398" s="5">
        <f t="shared" si="145"/>
        <v>50</v>
      </c>
      <c r="E398" s="5">
        <f t="shared" si="140"/>
        <v>350</v>
      </c>
      <c r="F398" s="5" t="s">
        <v>21</v>
      </c>
      <c r="G398" s="5">
        <f t="shared" si="146"/>
        <v>40</v>
      </c>
      <c r="H398" s="5">
        <f t="shared" si="141"/>
        <v>240</v>
      </c>
      <c r="I398" s="16">
        <f t="shared" si="147"/>
        <v>590</v>
      </c>
    </row>
    <row r="399" spans="1:9" ht="12.75" hidden="1" outlineLevel="1">
      <c r="A399" s="3"/>
      <c r="B399" s="29">
        <v>40406</v>
      </c>
      <c r="C399" s="6" t="s">
        <v>105</v>
      </c>
      <c r="D399" s="5">
        <f t="shared" si="145"/>
        <v>17</v>
      </c>
      <c r="E399" s="5">
        <f t="shared" si="140"/>
        <v>119</v>
      </c>
      <c r="F399" s="5" t="s">
        <v>21</v>
      </c>
      <c r="G399" s="5">
        <f t="shared" si="146"/>
        <v>13.600000000000001</v>
      </c>
      <c r="H399" s="5">
        <f t="shared" si="141"/>
        <v>81.60000000000001</v>
      </c>
      <c r="I399" s="16">
        <f t="shared" si="147"/>
        <v>200.60000000000002</v>
      </c>
    </row>
    <row r="400" spans="1:3" ht="12.75" hidden="1" outlineLevel="1">
      <c r="A400" s="3"/>
      <c r="B400" s="29"/>
      <c r="C400" s="11"/>
    </row>
    <row r="401" spans="3:10" s="18" customFormat="1" ht="12.75" collapsed="1">
      <c r="C401" s="18" t="s">
        <v>80</v>
      </c>
      <c r="D401" s="19"/>
      <c r="E401" s="44">
        <f aca="true" t="shared" si="148" ref="E401:E408">IF($B401="","",D401*E$2)</f>
      </c>
      <c r="F401" s="45"/>
      <c r="G401" s="45"/>
      <c r="H401" s="44">
        <f aca="true" t="shared" si="149" ref="H401:H408">IF($B401="","",G401*H$2)</f>
      </c>
      <c r="I401" s="45"/>
      <c r="J401" s="25"/>
    </row>
    <row r="402" spans="1:9" ht="12.75" hidden="1" outlineLevel="1">
      <c r="A402" s="3" t="s">
        <v>1</v>
      </c>
      <c r="B402" s="29">
        <v>40407</v>
      </c>
      <c r="C402" s="6" t="s">
        <v>97</v>
      </c>
      <c r="D402" s="5">
        <f aca="true" t="shared" si="150" ref="D402:D408">VLOOKUP(C402,C$7:D$45,2,FALSE)</f>
        <v>50</v>
      </c>
      <c r="E402" s="5">
        <f t="shared" si="148"/>
        <v>350</v>
      </c>
      <c r="F402" s="5" t="s">
        <v>20</v>
      </c>
      <c r="G402" s="5">
        <f aca="true" t="shared" si="151" ref="G402:G408">IF(F402="к",D402*$H$3,IF(F402="г",D402*$H$4,"совсем ничего???"))</f>
        <v>20</v>
      </c>
      <c r="H402" s="5">
        <f t="shared" si="149"/>
        <v>120</v>
      </c>
      <c r="I402" s="16">
        <f aca="true" t="shared" si="152" ref="I402:I408">E402+H402</f>
        <v>470</v>
      </c>
    </row>
    <row r="403" spans="1:9" ht="12.75" hidden="1" outlineLevel="1">
      <c r="A403" s="3" t="s">
        <v>2</v>
      </c>
      <c r="B403" s="29">
        <v>40407</v>
      </c>
      <c r="C403" s="8" t="s">
        <v>53</v>
      </c>
      <c r="D403" s="5">
        <f t="shared" si="150"/>
        <v>47</v>
      </c>
      <c r="E403" s="5">
        <f t="shared" si="148"/>
        <v>329</v>
      </c>
      <c r="F403" s="5" t="s">
        <v>21</v>
      </c>
      <c r="G403" s="5">
        <f t="shared" si="151"/>
        <v>37.6</v>
      </c>
      <c r="H403" s="5">
        <f t="shared" si="149"/>
        <v>225.60000000000002</v>
      </c>
      <c r="I403" s="16">
        <f t="shared" si="152"/>
        <v>554.6</v>
      </c>
    </row>
    <row r="404" spans="1:10" ht="12.75" hidden="1" outlineLevel="1">
      <c r="A404" s="3" t="s">
        <v>3</v>
      </c>
      <c r="B404" s="29">
        <v>40407</v>
      </c>
      <c r="C404" s="6" t="s">
        <v>98</v>
      </c>
      <c r="D404" s="5">
        <f t="shared" si="150"/>
        <v>15</v>
      </c>
      <c r="E404" s="5">
        <f t="shared" si="148"/>
        <v>105</v>
      </c>
      <c r="F404" s="5" t="s">
        <v>21</v>
      </c>
      <c r="G404" s="5">
        <f t="shared" si="151"/>
        <v>12</v>
      </c>
      <c r="H404" s="5">
        <f t="shared" si="149"/>
        <v>72</v>
      </c>
      <c r="I404" s="16">
        <f t="shared" si="152"/>
        <v>177</v>
      </c>
      <c r="J404" s="4"/>
    </row>
    <row r="405" spans="1:9" ht="12.75" hidden="1" outlineLevel="1">
      <c r="A405" s="3" t="s">
        <v>4</v>
      </c>
      <c r="B405" s="29">
        <v>40407</v>
      </c>
      <c r="C405" s="6" t="s">
        <v>92</v>
      </c>
      <c r="D405" s="5">
        <f t="shared" si="150"/>
        <v>15</v>
      </c>
      <c r="E405" s="5">
        <f t="shared" si="148"/>
        <v>105</v>
      </c>
      <c r="F405" s="5" t="s">
        <v>21</v>
      </c>
      <c r="G405" s="5">
        <f t="shared" si="151"/>
        <v>12</v>
      </c>
      <c r="H405" s="5">
        <f t="shared" si="149"/>
        <v>72</v>
      </c>
      <c r="I405" s="16">
        <f t="shared" si="152"/>
        <v>177</v>
      </c>
    </row>
    <row r="406" spans="1:9" ht="12.75" hidden="1" outlineLevel="1">
      <c r="A406" s="3" t="s">
        <v>5</v>
      </c>
      <c r="B406" s="29">
        <v>40407</v>
      </c>
      <c r="C406" s="6" t="s">
        <v>138</v>
      </c>
      <c r="D406" s="5">
        <f t="shared" si="150"/>
        <v>17</v>
      </c>
      <c r="E406" s="5">
        <f t="shared" si="148"/>
        <v>119</v>
      </c>
      <c r="F406" s="5" t="s">
        <v>21</v>
      </c>
      <c r="G406" s="5">
        <f t="shared" si="151"/>
        <v>13.600000000000001</v>
      </c>
      <c r="H406" s="5">
        <f t="shared" si="149"/>
        <v>81.60000000000001</v>
      </c>
      <c r="I406" s="16">
        <f t="shared" si="152"/>
        <v>200.60000000000002</v>
      </c>
    </row>
    <row r="407" spans="1:9" ht="12.75" hidden="1" outlineLevel="1">
      <c r="A407" s="3" t="s">
        <v>2</v>
      </c>
      <c r="B407" s="29">
        <v>40407</v>
      </c>
      <c r="C407" s="6" t="s">
        <v>55</v>
      </c>
      <c r="D407" s="5">
        <f t="shared" si="150"/>
        <v>20</v>
      </c>
      <c r="E407" s="5">
        <f t="shared" si="148"/>
        <v>140</v>
      </c>
      <c r="F407" s="5" t="s">
        <v>21</v>
      </c>
      <c r="G407" s="5">
        <f t="shared" si="151"/>
        <v>16</v>
      </c>
      <c r="H407" s="5">
        <f t="shared" si="149"/>
        <v>96</v>
      </c>
      <c r="I407" s="16">
        <f t="shared" si="152"/>
        <v>236</v>
      </c>
    </row>
    <row r="408" spans="1:9" ht="12.75" hidden="1" outlineLevel="1">
      <c r="A408" s="3" t="s">
        <v>6</v>
      </c>
      <c r="B408" s="29">
        <v>40407</v>
      </c>
      <c r="C408" s="8" t="s">
        <v>102</v>
      </c>
      <c r="D408" s="5">
        <f t="shared" si="150"/>
        <v>20</v>
      </c>
      <c r="E408" s="5">
        <f t="shared" si="148"/>
        <v>140</v>
      </c>
      <c r="F408" s="5" t="s">
        <v>21</v>
      </c>
      <c r="G408" s="5">
        <f t="shared" si="151"/>
        <v>16</v>
      </c>
      <c r="H408" s="5">
        <f t="shared" si="149"/>
        <v>96</v>
      </c>
      <c r="I408" s="16">
        <f t="shared" si="152"/>
        <v>236</v>
      </c>
    </row>
    <row r="409" spans="1:3" ht="12.75" hidden="1" outlineLevel="1">
      <c r="A409" s="3"/>
      <c r="B409" s="29"/>
      <c r="C409" s="6"/>
    </row>
    <row r="410" spans="1:9" ht="12.75" hidden="1" outlineLevel="1">
      <c r="A410" s="20" t="s">
        <v>6</v>
      </c>
      <c r="B410" s="29">
        <v>40407</v>
      </c>
      <c r="C410" s="6" t="s">
        <v>56</v>
      </c>
      <c r="D410" s="5">
        <f>VLOOKUP(C410,C$7:D$45,2,FALSE)</f>
        <v>20</v>
      </c>
      <c r="E410" s="5">
        <f aca="true" t="shared" si="153" ref="E410:E422">IF($B410="","",D410*E$2)</f>
        <v>140</v>
      </c>
      <c r="F410" s="5" t="s">
        <v>21</v>
      </c>
      <c r="G410" s="5">
        <f>IF(F410="к",D410*$H$3,IF(F410="г",D410*$H$4,"совсем ничего???"))</f>
        <v>16</v>
      </c>
      <c r="H410" s="5">
        <f aca="true" t="shared" si="154" ref="H410:H422">IF($B410="","",G410*H$2)</f>
        <v>96</v>
      </c>
      <c r="I410" s="16">
        <f>E410+H410</f>
        <v>236</v>
      </c>
    </row>
    <row r="411" spans="1:9" ht="12.75" hidden="1" outlineLevel="1">
      <c r="A411" s="20" t="s">
        <v>44</v>
      </c>
      <c r="B411" s="29">
        <v>40407</v>
      </c>
      <c r="C411" s="11" t="s">
        <v>22</v>
      </c>
      <c r="D411" s="5">
        <f>VLOOKUP(C411,C$7:D$45,2,FALSE)</f>
        <v>30</v>
      </c>
      <c r="E411" s="5">
        <f t="shared" si="153"/>
        <v>210</v>
      </c>
      <c r="F411" s="5" t="s">
        <v>21</v>
      </c>
      <c r="G411" s="5">
        <f>IF(F411="к",D411*$H$3,IF(F411="г",D411*$H$4,"совсем ничего???"))</f>
        <v>24</v>
      </c>
      <c r="H411" s="5">
        <f t="shared" si="154"/>
        <v>144</v>
      </c>
      <c r="I411" s="16">
        <f>E411+H411</f>
        <v>354</v>
      </c>
    </row>
    <row r="412" spans="1:9" ht="12.75" hidden="1" outlineLevel="1">
      <c r="A412" s="20"/>
      <c r="B412" s="29">
        <v>40407</v>
      </c>
      <c r="C412" s="11" t="s">
        <v>82</v>
      </c>
      <c r="D412" s="5">
        <f>VLOOKUP(C412,C$7:D$45,2,FALSE)</f>
        <v>10</v>
      </c>
      <c r="E412" s="5">
        <f t="shared" si="153"/>
        <v>70</v>
      </c>
      <c r="F412" s="5" t="s">
        <v>21</v>
      </c>
      <c r="G412" s="5">
        <f>IF(F412="к",D412*$H$3,IF(F412="г",D412*$H$4,"совсем ничего???"))</f>
        <v>8</v>
      </c>
      <c r="H412" s="5">
        <f t="shared" si="154"/>
        <v>48</v>
      </c>
      <c r="I412" s="16">
        <f>E412+H412</f>
        <v>118</v>
      </c>
    </row>
    <row r="413" spans="1:8" ht="12.75" hidden="1" outlineLevel="1">
      <c r="A413" s="3"/>
      <c r="B413" s="29"/>
      <c r="E413" s="5">
        <f t="shared" si="153"/>
      </c>
      <c r="H413" s="5">
        <f t="shared" si="154"/>
      </c>
    </row>
    <row r="414" spans="1:9" ht="12.75" hidden="1" outlineLevel="1">
      <c r="A414" s="3" t="s">
        <v>7</v>
      </c>
      <c r="B414" s="29">
        <v>40407</v>
      </c>
      <c r="C414" s="6" t="s">
        <v>58</v>
      </c>
      <c r="D414" s="5">
        <f aca="true" t="shared" si="155" ref="D414:D422">VLOOKUP(C414,C$7:D$45,2,FALSE)</f>
        <v>30</v>
      </c>
      <c r="E414" s="5">
        <f t="shared" si="153"/>
        <v>210</v>
      </c>
      <c r="F414" s="5" t="s">
        <v>20</v>
      </c>
      <c r="G414" s="5">
        <f aca="true" t="shared" si="156" ref="G414:G422">IF(F414="к",D414*$H$3,IF(F414="г",D414*$H$4,"совсем ничего???"))</f>
        <v>12</v>
      </c>
      <c r="H414" s="5">
        <f t="shared" si="154"/>
        <v>72</v>
      </c>
      <c r="I414" s="16">
        <f aca="true" t="shared" si="157" ref="I414:I422">E414+H414</f>
        <v>282</v>
      </c>
    </row>
    <row r="415" spans="1:9" ht="12.75" hidden="1" outlineLevel="1">
      <c r="A415" s="3" t="s">
        <v>8</v>
      </c>
      <c r="B415" s="29">
        <v>40407</v>
      </c>
      <c r="C415" s="6" t="s">
        <v>47</v>
      </c>
      <c r="D415" s="5">
        <f t="shared" si="155"/>
        <v>50</v>
      </c>
      <c r="E415" s="5">
        <f t="shared" si="153"/>
        <v>350</v>
      </c>
      <c r="F415" s="5" t="s">
        <v>20</v>
      </c>
      <c r="G415" s="5">
        <f t="shared" si="156"/>
        <v>20</v>
      </c>
      <c r="H415" s="5">
        <f t="shared" si="154"/>
        <v>120</v>
      </c>
      <c r="I415" s="16">
        <f t="shared" si="157"/>
        <v>470</v>
      </c>
    </row>
    <row r="416" spans="1:9" ht="12.75" hidden="1" outlineLevel="1">
      <c r="A416" s="3" t="s">
        <v>9</v>
      </c>
      <c r="B416" s="29">
        <v>40407</v>
      </c>
      <c r="C416" s="6" t="s">
        <v>48</v>
      </c>
      <c r="D416" s="5">
        <f t="shared" si="155"/>
        <v>35</v>
      </c>
      <c r="E416" s="5">
        <f t="shared" si="153"/>
        <v>245</v>
      </c>
      <c r="F416" s="5" t="s">
        <v>20</v>
      </c>
      <c r="G416" s="5">
        <f t="shared" si="156"/>
        <v>14</v>
      </c>
      <c r="H416" s="5">
        <f t="shared" si="154"/>
        <v>84</v>
      </c>
      <c r="I416" s="16">
        <f t="shared" si="157"/>
        <v>329</v>
      </c>
    </row>
    <row r="417" spans="1:9" ht="12.75" hidden="1" outlineLevel="1">
      <c r="A417" s="3" t="s">
        <v>10</v>
      </c>
      <c r="B417" s="29">
        <v>40407</v>
      </c>
      <c r="C417" s="8" t="s">
        <v>57</v>
      </c>
      <c r="D417" s="5">
        <f t="shared" si="155"/>
        <v>35</v>
      </c>
      <c r="E417" s="5">
        <f t="shared" si="153"/>
        <v>245</v>
      </c>
      <c r="F417" s="5" t="s">
        <v>20</v>
      </c>
      <c r="G417" s="5">
        <f t="shared" si="156"/>
        <v>14</v>
      </c>
      <c r="H417" s="5">
        <f t="shared" si="154"/>
        <v>84</v>
      </c>
      <c r="I417" s="16">
        <f t="shared" si="157"/>
        <v>329</v>
      </c>
    </row>
    <row r="418" spans="1:9" ht="12.75" hidden="1" outlineLevel="1">
      <c r="A418" s="3"/>
      <c r="B418" s="29">
        <v>40407</v>
      </c>
      <c r="C418" s="8" t="s">
        <v>84</v>
      </c>
      <c r="D418" s="5">
        <f t="shared" si="155"/>
        <v>8</v>
      </c>
      <c r="E418" s="5">
        <f t="shared" si="153"/>
        <v>56</v>
      </c>
      <c r="F418" s="5" t="s">
        <v>20</v>
      </c>
      <c r="G418" s="5">
        <f t="shared" si="156"/>
        <v>3.2</v>
      </c>
      <c r="H418" s="5">
        <f t="shared" si="154"/>
        <v>19.200000000000003</v>
      </c>
      <c r="I418" s="16">
        <f t="shared" si="157"/>
        <v>75.2</v>
      </c>
    </row>
    <row r="419" spans="1:9" ht="12.75" hidden="1" outlineLevel="1">
      <c r="A419" s="3"/>
      <c r="B419" s="29">
        <v>40407</v>
      </c>
      <c r="C419" s="6" t="s">
        <v>105</v>
      </c>
      <c r="D419" s="5">
        <f t="shared" si="155"/>
        <v>17</v>
      </c>
      <c r="E419" s="5">
        <f t="shared" si="153"/>
        <v>119</v>
      </c>
      <c r="F419" s="5" t="s">
        <v>21</v>
      </c>
      <c r="G419" s="5">
        <f t="shared" si="156"/>
        <v>13.600000000000001</v>
      </c>
      <c r="H419" s="5">
        <f t="shared" si="154"/>
        <v>81.60000000000001</v>
      </c>
      <c r="I419" s="16">
        <f t="shared" si="157"/>
        <v>200.60000000000002</v>
      </c>
    </row>
    <row r="420" spans="1:9" ht="12.75" hidden="1" outlineLevel="1">
      <c r="A420" s="3"/>
      <c r="B420" s="29">
        <v>40407</v>
      </c>
      <c r="C420" s="6" t="s">
        <v>49</v>
      </c>
      <c r="D420" s="5">
        <f t="shared" si="155"/>
        <v>30</v>
      </c>
      <c r="E420" s="5">
        <f t="shared" si="153"/>
        <v>210</v>
      </c>
      <c r="F420" s="5" t="s">
        <v>21</v>
      </c>
      <c r="G420" s="5">
        <f t="shared" si="156"/>
        <v>24</v>
      </c>
      <c r="H420" s="5">
        <f t="shared" si="154"/>
        <v>144</v>
      </c>
      <c r="I420" s="16">
        <f t="shared" si="157"/>
        <v>354</v>
      </c>
    </row>
    <row r="421" spans="2:9" ht="12.75" hidden="1" outlineLevel="1">
      <c r="B421" s="29">
        <v>40407</v>
      </c>
      <c r="C421" s="6" t="s">
        <v>96</v>
      </c>
      <c r="D421" s="5">
        <f t="shared" si="155"/>
        <v>25</v>
      </c>
      <c r="E421" s="5">
        <f t="shared" si="153"/>
        <v>175</v>
      </c>
      <c r="F421" s="5" t="s">
        <v>21</v>
      </c>
      <c r="G421" s="5">
        <f t="shared" si="156"/>
        <v>20</v>
      </c>
      <c r="H421" s="5">
        <f t="shared" si="154"/>
        <v>120</v>
      </c>
      <c r="I421" s="16">
        <f t="shared" si="157"/>
        <v>295</v>
      </c>
    </row>
    <row r="422" spans="2:9" ht="12.75" hidden="1" outlineLevel="1">
      <c r="B422" s="29">
        <v>40407</v>
      </c>
      <c r="C422" s="8" t="s">
        <v>103</v>
      </c>
      <c r="D422" s="5">
        <f t="shared" si="155"/>
        <v>40</v>
      </c>
      <c r="E422" s="5">
        <f t="shared" si="153"/>
        <v>280</v>
      </c>
      <c r="F422" s="5" t="s">
        <v>21</v>
      </c>
      <c r="G422" s="5">
        <f t="shared" si="156"/>
        <v>32</v>
      </c>
      <c r="H422" s="5">
        <f t="shared" si="154"/>
        <v>192</v>
      </c>
      <c r="I422" s="16">
        <f t="shared" si="157"/>
        <v>472</v>
      </c>
    </row>
    <row r="423" spans="1:3" ht="12.75" hidden="1" outlineLevel="1">
      <c r="A423" s="3"/>
      <c r="B423" s="29"/>
      <c r="C423" s="8"/>
    </row>
    <row r="424" spans="1:3" ht="12.75">
      <c r="A424" s="3"/>
      <c r="B424" s="29"/>
      <c r="C424" s="14"/>
    </row>
    <row r="425" spans="4:5" ht="12.75">
      <c r="D425" s="17"/>
      <c r="E425" s="5">
        <f>IF($B425="","",D425*E$2)</f>
      </c>
    </row>
    <row r="426" spans="1:9" ht="12.75">
      <c r="A426" s="20"/>
      <c r="B426" s="20"/>
      <c r="C426" s="20" t="s">
        <v>23</v>
      </c>
      <c r="D426" s="16">
        <f>SUM(D5:D57)</f>
        <v>2926</v>
      </c>
      <c r="G426" s="16">
        <f>SUM(G5:G57)</f>
        <v>1479.6</v>
      </c>
      <c r="I426" s="16">
        <f>SUM(I5:I57)</f>
        <v>29359.6</v>
      </c>
    </row>
    <row r="427" spans="1:9" ht="12.75">
      <c r="A427" s="20"/>
      <c r="B427" s="20"/>
      <c r="C427" s="20" t="s">
        <v>24</v>
      </c>
      <c r="D427" s="21">
        <f>D426/4</f>
        <v>731.5</v>
      </c>
      <c r="G427" s="21">
        <f>G426/4</f>
        <v>369.9</v>
      </c>
      <c r="I427" s="21">
        <f>I426/4</f>
        <v>7339.9</v>
      </c>
    </row>
    <row r="428" ht="12.75">
      <c r="C428" s="14"/>
    </row>
    <row r="429" ht="12.75">
      <c r="C429" s="3"/>
    </row>
    <row r="430" ht="12.75">
      <c r="C430" s="3"/>
    </row>
    <row r="431" spans="1:2" ht="12.75">
      <c r="A431" s="3"/>
      <c r="B431" s="3"/>
    </row>
    <row r="432" spans="1:2" ht="12.75">
      <c r="A432" s="3"/>
      <c r="B432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9" spans="3:4" ht="12.75">
      <c r="C449" s="3"/>
      <c r="D449" s="13"/>
    </row>
    <row r="450" ht="12.75">
      <c r="C450" s="14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</sheetData>
  <conditionalFormatting sqref="G91:G65536 G1:G89">
    <cfRule type="cellIs" priority="1" dxfId="5" operator="equal" stopIfTrue="1">
      <formula>0</formula>
    </cfRule>
  </conditionalFormatting>
  <printOptions gridLines="1"/>
  <pageMargins left="0.61" right="0.12" top="0.18" bottom="0.14" header="0.21" footer="0.14"/>
  <pageSetup fitToHeight="2" fitToWidth="1" horizontalDpi="120" verticalDpi="12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60"/>
  <sheetViews>
    <sheetView workbookViewId="0" topLeftCell="A34">
      <selection activeCell="B53" sqref="B53"/>
    </sheetView>
  </sheetViews>
  <sheetFormatPr defaultColWidth="9.00390625" defaultRowHeight="12.75"/>
  <cols>
    <col min="1" max="1" width="2.75390625" style="0" customWidth="1"/>
    <col min="2" max="2" width="27.375" style="0" customWidth="1"/>
    <col min="3" max="15" width="7.375" style="0" customWidth="1"/>
    <col min="16" max="16" width="11.125" style="67" bestFit="1" customWidth="1"/>
    <col min="17" max="17" width="10.125" style="0" bestFit="1" customWidth="1"/>
    <col min="18" max="18" width="11.125" style="0" bestFit="1" customWidth="1"/>
  </cols>
  <sheetData>
    <row r="3" spans="1:16" ht="12.75">
      <c r="A3" s="51" t="s">
        <v>89</v>
      </c>
      <c r="B3" s="49"/>
      <c r="C3" s="51" t="s">
        <v>31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12.75">
      <c r="A4" s="51" t="s">
        <v>41</v>
      </c>
      <c r="B4" s="51" t="s">
        <v>0</v>
      </c>
      <c r="C4" s="61" t="s">
        <v>28</v>
      </c>
      <c r="D4" s="53">
        <v>40396</v>
      </c>
      <c r="E4" s="53">
        <v>40397</v>
      </c>
      <c r="F4" s="53">
        <v>40398</v>
      </c>
      <c r="G4" s="53">
        <v>40399</v>
      </c>
      <c r="H4" s="53">
        <v>40400</v>
      </c>
      <c r="I4" s="53">
        <v>40401</v>
      </c>
      <c r="J4" s="53">
        <v>40402</v>
      </c>
      <c r="K4" s="53">
        <v>40403</v>
      </c>
      <c r="L4" s="53">
        <v>40404</v>
      </c>
      <c r="M4" s="53">
        <v>40405</v>
      </c>
      <c r="N4" s="53">
        <v>40406</v>
      </c>
      <c r="O4" s="53">
        <v>40407</v>
      </c>
      <c r="P4" s="63" t="s">
        <v>30</v>
      </c>
    </row>
    <row r="5" spans="1:16" ht="12.75">
      <c r="A5" s="48" t="s">
        <v>21</v>
      </c>
      <c r="B5" s="48" t="s">
        <v>49</v>
      </c>
      <c r="C5" s="61"/>
      <c r="D5" s="62">
        <v>354</v>
      </c>
      <c r="E5" s="62">
        <v>354</v>
      </c>
      <c r="F5" s="62">
        <v>354</v>
      </c>
      <c r="G5" s="62">
        <v>354</v>
      </c>
      <c r="H5" s="62">
        <v>354</v>
      </c>
      <c r="I5" s="62">
        <v>354</v>
      </c>
      <c r="J5" s="62">
        <v>354</v>
      </c>
      <c r="K5" s="62">
        <v>354</v>
      </c>
      <c r="L5" s="62">
        <v>354</v>
      </c>
      <c r="M5" s="62">
        <v>354</v>
      </c>
      <c r="N5" s="62">
        <v>354</v>
      </c>
      <c r="O5" s="62">
        <v>354</v>
      </c>
      <c r="P5" s="75">
        <v>4248</v>
      </c>
    </row>
    <row r="6" spans="1:16" ht="12.75">
      <c r="A6" s="28"/>
      <c r="B6" s="52" t="s">
        <v>55</v>
      </c>
      <c r="C6" s="64"/>
      <c r="D6" s="65"/>
      <c r="E6" s="65">
        <v>236</v>
      </c>
      <c r="F6" s="65">
        <v>236</v>
      </c>
      <c r="G6" s="65">
        <v>236</v>
      </c>
      <c r="H6" s="65">
        <v>236</v>
      </c>
      <c r="I6" s="65">
        <v>236</v>
      </c>
      <c r="J6" s="65">
        <v>236</v>
      </c>
      <c r="K6" s="65">
        <v>236</v>
      </c>
      <c r="L6" s="65">
        <v>236</v>
      </c>
      <c r="M6" s="65">
        <v>236</v>
      </c>
      <c r="N6" s="65">
        <v>236</v>
      </c>
      <c r="O6" s="65">
        <v>236</v>
      </c>
      <c r="P6" s="76">
        <v>2596</v>
      </c>
    </row>
    <row r="7" spans="1:16" ht="12.75">
      <c r="A7" s="28"/>
      <c r="B7" s="52" t="s">
        <v>96</v>
      </c>
      <c r="C7" s="64"/>
      <c r="D7" s="65">
        <v>295</v>
      </c>
      <c r="E7" s="65">
        <v>295</v>
      </c>
      <c r="F7" s="65">
        <v>295</v>
      </c>
      <c r="G7" s="65">
        <v>295</v>
      </c>
      <c r="H7" s="65">
        <v>295</v>
      </c>
      <c r="I7" s="65">
        <v>295</v>
      </c>
      <c r="J7" s="65">
        <v>295</v>
      </c>
      <c r="K7" s="65">
        <v>295</v>
      </c>
      <c r="L7" s="65">
        <v>295</v>
      </c>
      <c r="M7" s="65">
        <v>295</v>
      </c>
      <c r="N7" s="65">
        <v>295</v>
      </c>
      <c r="O7" s="65">
        <v>295</v>
      </c>
      <c r="P7" s="76">
        <v>3540</v>
      </c>
    </row>
    <row r="8" spans="1:16" ht="12.75">
      <c r="A8" s="28"/>
      <c r="B8" s="52" t="s">
        <v>37</v>
      </c>
      <c r="C8" s="64"/>
      <c r="D8" s="65">
        <v>118</v>
      </c>
      <c r="E8" s="65">
        <v>118</v>
      </c>
      <c r="F8" s="65">
        <v>118</v>
      </c>
      <c r="G8" s="65">
        <v>118</v>
      </c>
      <c r="H8" s="65">
        <v>118</v>
      </c>
      <c r="I8" s="65">
        <v>118</v>
      </c>
      <c r="J8" s="65">
        <v>118</v>
      </c>
      <c r="K8" s="65">
        <v>118</v>
      </c>
      <c r="L8" s="65">
        <v>118</v>
      </c>
      <c r="M8" s="65">
        <v>118</v>
      </c>
      <c r="N8" s="65">
        <v>118</v>
      </c>
      <c r="O8" s="65"/>
      <c r="P8" s="76">
        <v>1298</v>
      </c>
    </row>
    <row r="9" spans="1:16" ht="12.75">
      <c r="A9" s="28"/>
      <c r="B9" s="52" t="s">
        <v>138</v>
      </c>
      <c r="C9" s="64"/>
      <c r="D9" s="65"/>
      <c r="E9" s="65">
        <v>200.6</v>
      </c>
      <c r="F9" s="65">
        <v>200.6</v>
      </c>
      <c r="G9" s="65">
        <v>200.6</v>
      </c>
      <c r="H9" s="65">
        <v>200.6</v>
      </c>
      <c r="I9" s="65">
        <v>200.6</v>
      </c>
      <c r="J9" s="65">
        <v>200.6</v>
      </c>
      <c r="K9" s="65">
        <v>200.6</v>
      </c>
      <c r="L9" s="65">
        <v>200.6</v>
      </c>
      <c r="M9" s="65">
        <v>200.6</v>
      </c>
      <c r="N9" s="65">
        <v>200.6</v>
      </c>
      <c r="O9" s="65">
        <v>200.6</v>
      </c>
      <c r="P9" s="76">
        <v>2206.6</v>
      </c>
    </row>
    <row r="10" spans="1:16" ht="12.75">
      <c r="A10" s="28"/>
      <c r="B10" s="52" t="s">
        <v>53</v>
      </c>
      <c r="C10" s="64"/>
      <c r="D10" s="65"/>
      <c r="E10" s="65">
        <v>554.6</v>
      </c>
      <c r="F10" s="65">
        <v>554.6</v>
      </c>
      <c r="G10" s="65">
        <v>554.6</v>
      </c>
      <c r="H10" s="65">
        <v>554.6</v>
      </c>
      <c r="I10" s="65">
        <v>554.6</v>
      </c>
      <c r="J10" s="65">
        <v>554.6</v>
      </c>
      <c r="K10" s="65">
        <v>554.6</v>
      </c>
      <c r="L10" s="65">
        <v>554.6</v>
      </c>
      <c r="M10" s="65">
        <v>554.6</v>
      </c>
      <c r="N10" s="65">
        <v>554.6</v>
      </c>
      <c r="O10" s="65">
        <v>554.6</v>
      </c>
      <c r="P10" s="76">
        <v>6100.6</v>
      </c>
    </row>
    <row r="11" spans="1:16" ht="12.75">
      <c r="A11" s="28"/>
      <c r="B11" s="52" t="s">
        <v>104</v>
      </c>
      <c r="C11" s="64"/>
      <c r="D11" s="65">
        <v>590</v>
      </c>
      <c r="E11" s="65">
        <v>590</v>
      </c>
      <c r="F11" s="65">
        <v>590</v>
      </c>
      <c r="G11" s="65">
        <v>590</v>
      </c>
      <c r="H11" s="65">
        <v>590</v>
      </c>
      <c r="I11" s="65">
        <v>590</v>
      </c>
      <c r="J11" s="65">
        <v>590</v>
      </c>
      <c r="K11" s="65">
        <v>590</v>
      </c>
      <c r="L11" s="65">
        <v>590</v>
      </c>
      <c r="M11" s="65">
        <v>590</v>
      </c>
      <c r="N11" s="65">
        <v>590</v>
      </c>
      <c r="O11" s="65"/>
      <c r="P11" s="76">
        <v>6490</v>
      </c>
    </row>
    <row r="12" spans="1:16" ht="12.75">
      <c r="A12" s="28"/>
      <c r="B12" s="52" t="s">
        <v>103</v>
      </c>
      <c r="C12" s="64"/>
      <c r="D12" s="65">
        <v>472</v>
      </c>
      <c r="E12" s="65">
        <v>472</v>
      </c>
      <c r="F12" s="65">
        <v>472</v>
      </c>
      <c r="G12" s="65">
        <v>472</v>
      </c>
      <c r="H12" s="65">
        <v>472</v>
      </c>
      <c r="I12" s="65">
        <v>472</v>
      </c>
      <c r="J12" s="65">
        <v>472</v>
      </c>
      <c r="K12" s="65">
        <v>472</v>
      </c>
      <c r="L12" s="65">
        <v>472</v>
      </c>
      <c r="M12" s="65">
        <v>472</v>
      </c>
      <c r="N12" s="65">
        <v>472</v>
      </c>
      <c r="O12" s="65">
        <v>472</v>
      </c>
      <c r="P12" s="76">
        <v>5664</v>
      </c>
    </row>
    <row r="13" spans="1:16" ht="12.75">
      <c r="A13" s="28"/>
      <c r="B13" s="52" t="s">
        <v>102</v>
      </c>
      <c r="C13" s="64"/>
      <c r="D13" s="65"/>
      <c r="E13" s="65">
        <v>236</v>
      </c>
      <c r="F13" s="65">
        <v>236</v>
      </c>
      <c r="G13" s="65">
        <v>236</v>
      </c>
      <c r="H13" s="65">
        <v>236</v>
      </c>
      <c r="I13" s="65">
        <v>236</v>
      </c>
      <c r="J13" s="65">
        <v>236</v>
      </c>
      <c r="K13" s="65">
        <v>236</v>
      </c>
      <c r="L13" s="65">
        <v>236</v>
      </c>
      <c r="M13" s="65">
        <v>236</v>
      </c>
      <c r="N13" s="65">
        <v>236</v>
      </c>
      <c r="O13" s="65">
        <v>236</v>
      </c>
      <c r="P13" s="76">
        <v>2596</v>
      </c>
    </row>
    <row r="14" spans="1:16" ht="12.75">
      <c r="A14" s="28"/>
      <c r="B14" s="52" t="s">
        <v>98</v>
      </c>
      <c r="C14" s="64"/>
      <c r="D14" s="65"/>
      <c r="E14" s="65"/>
      <c r="F14" s="65"/>
      <c r="G14" s="65">
        <v>177</v>
      </c>
      <c r="H14" s="65">
        <v>177</v>
      </c>
      <c r="I14" s="65">
        <v>177</v>
      </c>
      <c r="J14" s="65">
        <v>177</v>
      </c>
      <c r="K14" s="65">
        <v>177</v>
      </c>
      <c r="L14" s="65">
        <v>177</v>
      </c>
      <c r="M14" s="65">
        <v>177</v>
      </c>
      <c r="N14" s="65">
        <v>177</v>
      </c>
      <c r="O14" s="65">
        <v>177</v>
      </c>
      <c r="P14" s="76">
        <v>1593</v>
      </c>
    </row>
    <row r="15" spans="1:16" ht="12.75">
      <c r="A15" s="28"/>
      <c r="B15" s="52" t="s">
        <v>105</v>
      </c>
      <c r="C15" s="64"/>
      <c r="D15" s="65"/>
      <c r="E15" s="65"/>
      <c r="F15" s="65"/>
      <c r="G15" s="65">
        <v>401.2</v>
      </c>
      <c r="H15" s="65">
        <v>401.2</v>
      </c>
      <c r="I15" s="65">
        <v>401.2</v>
      </c>
      <c r="J15" s="65">
        <v>401.2</v>
      </c>
      <c r="K15" s="65">
        <v>401.2</v>
      </c>
      <c r="L15" s="65">
        <v>401.2</v>
      </c>
      <c r="M15" s="65">
        <v>401.2</v>
      </c>
      <c r="N15" s="65">
        <v>401.2</v>
      </c>
      <c r="O15" s="65">
        <v>200.6</v>
      </c>
      <c r="P15" s="76">
        <v>3410.2</v>
      </c>
    </row>
    <row r="16" spans="1:16" ht="12.75">
      <c r="A16" s="28"/>
      <c r="B16" s="52" t="s">
        <v>92</v>
      </c>
      <c r="C16" s="64"/>
      <c r="D16" s="65"/>
      <c r="E16" s="65">
        <v>177</v>
      </c>
      <c r="F16" s="65">
        <v>177</v>
      </c>
      <c r="G16" s="65">
        <v>177</v>
      </c>
      <c r="H16" s="65">
        <v>177</v>
      </c>
      <c r="I16" s="65">
        <v>177</v>
      </c>
      <c r="J16" s="65">
        <v>177</v>
      </c>
      <c r="K16" s="65">
        <v>177</v>
      </c>
      <c r="L16" s="65">
        <v>177</v>
      </c>
      <c r="M16" s="65">
        <v>177</v>
      </c>
      <c r="N16" s="65">
        <v>177</v>
      </c>
      <c r="O16" s="65">
        <v>177</v>
      </c>
      <c r="P16" s="76">
        <v>1947</v>
      </c>
    </row>
    <row r="17" spans="1:16" ht="12.75">
      <c r="A17" s="28"/>
      <c r="B17" s="52" t="s">
        <v>22</v>
      </c>
      <c r="C17" s="64"/>
      <c r="D17" s="65">
        <v>354</v>
      </c>
      <c r="E17" s="65">
        <v>354</v>
      </c>
      <c r="F17" s="65">
        <v>354</v>
      </c>
      <c r="G17" s="65">
        <v>354</v>
      </c>
      <c r="H17" s="65">
        <v>354</v>
      </c>
      <c r="I17" s="65">
        <v>354</v>
      </c>
      <c r="J17" s="65">
        <v>354</v>
      </c>
      <c r="K17" s="65">
        <v>354</v>
      </c>
      <c r="L17" s="65">
        <v>354</v>
      </c>
      <c r="M17" s="65">
        <v>354</v>
      </c>
      <c r="N17" s="65">
        <v>354</v>
      </c>
      <c r="O17" s="65">
        <v>354</v>
      </c>
      <c r="P17" s="76">
        <v>4248</v>
      </c>
    </row>
    <row r="18" spans="1:16" ht="12.75">
      <c r="A18" s="28"/>
      <c r="B18" s="52" t="s">
        <v>82</v>
      </c>
      <c r="C18" s="64"/>
      <c r="D18" s="65">
        <v>118</v>
      </c>
      <c r="E18" s="65">
        <v>118</v>
      </c>
      <c r="F18" s="65">
        <v>118</v>
      </c>
      <c r="G18" s="65">
        <v>118</v>
      </c>
      <c r="H18" s="65">
        <v>118</v>
      </c>
      <c r="I18" s="65">
        <v>118</v>
      </c>
      <c r="J18" s="65">
        <v>118</v>
      </c>
      <c r="K18" s="65">
        <v>118</v>
      </c>
      <c r="L18" s="65">
        <v>118</v>
      </c>
      <c r="M18" s="65">
        <v>118</v>
      </c>
      <c r="N18" s="65">
        <v>118</v>
      </c>
      <c r="O18" s="65">
        <v>118</v>
      </c>
      <c r="P18" s="76">
        <v>1416</v>
      </c>
    </row>
    <row r="19" spans="1:16" ht="12.75">
      <c r="A19" s="28"/>
      <c r="B19" s="52" t="s">
        <v>56</v>
      </c>
      <c r="C19" s="64"/>
      <c r="D19" s="65">
        <v>236</v>
      </c>
      <c r="E19" s="65">
        <v>236</v>
      </c>
      <c r="F19" s="65">
        <v>236</v>
      </c>
      <c r="G19" s="65">
        <v>236</v>
      </c>
      <c r="H19" s="65">
        <v>236</v>
      </c>
      <c r="I19" s="65">
        <v>236</v>
      </c>
      <c r="J19" s="65">
        <v>236</v>
      </c>
      <c r="K19" s="65">
        <v>236</v>
      </c>
      <c r="L19" s="65">
        <v>236</v>
      </c>
      <c r="M19" s="65">
        <v>236</v>
      </c>
      <c r="N19" s="65">
        <v>236</v>
      </c>
      <c r="O19" s="65">
        <v>236</v>
      </c>
      <c r="P19" s="76">
        <v>2832</v>
      </c>
    </row>
    <row r="20" spans="1:16" ht="12.75">
      <c r="A20" s="28"/>
      <c r="B20" s="52" t="s">
        <v>45</v>
      </c>
      <c r="C20" s="64">
        <v>2360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76">
        <v>2360</v>
      </c>
    </row>
    <row r="21" spans="1:16" ht="12.75">
      <c r="A21" s="28"/>
      <c r="B21" s="52" t="s">
        <v>54</v>
      </c>
      <c r="C21" s="64"/>
      <c r="D21" s="65"/>
      <c r="E21" s="65">
        <v>354</v>
      </c>
      <c r="F21" s="65">
        <v>354</v>
      </c>
      <c r="G21" s="65"/>
      <c r="H21" s="65"/>
      <c r="I21" s="65"/>
      <c r="J21" s="65"/>
      <c r="K21" s="65"/>
      <c r="L21" s="65"/>
      <c r="M21" s="65"/>
      <c r="N21" s="65"/>
      <c r="O21" s="65"/>
      <c r="P21" s="76">
        <v>708</v>
      </c>
    </row>
    <row r="22" spans="1:16" ht="12.75">
      <c r="A22" s="28"/>
      <c r="B22" s="52" t="s">
        <v>40</v>
      </c>
      <c r="C22" s="64"/>
      <c r="D22" s="65">
        <v>826</v>
      </c>
      <c r="E22" s="65">
        <v>826</v>
      </c>
      <c r="F22" s="65">
        <v>826</v>
      </c>
      <c r="G22" s="65"/>
      <c r="H22" s="65"/>
      <c r="I22" s="65"/>
      <c r="J22" s="65"/>
      <c r="K22" s="65"/>
      <c r="L22" s="65"/>
      <c r="M22" s="65"/>
      <c r="N22" s="65"/>
      <c r="O22" s="65"/>
      <c r="P22" s="76">
        <v>2478</v>
      </c>
    </row>
    <row r="23" spans="1:16" ht="12.75">
      <c r="A23" s="28"/>
      <c r="B23" s="52" t="s">
        <v>61</v>
      </c>
      <c r="C23" s="64">
        <v>1416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76">
        <v>1416</v>
      </c>
    </row>
    <row r="24" spans="1:16" ht="12.75">
      <c r="A24" s="28"/>
      <c r="B24" s="52" t="s">
        <v>68</v>
      </c>
      <c r="C24" s="64">
        <v>2360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76">
        <v>2360</v>
      </c>
    </row>
    <row r="25" spans="1:16" ht="18.75" customHeight="1">
      <c r="A25" s="59" t="s">
        <v>32</v>
      </c>
      <c r="B25" s="60"/>
      <c r="C25" s="73">
        <v>6136</v>
      </c>
      <c r="D25" s="74">
        <v>3363</v>
      </c>
      <c r="E25" s="74">
        <v>5121.2</v>
      </c>
      <c r="F25" s="74">
        <v>5121.2</v>
      </c>
      <c r="G25" s="74">
        <v>4519.4</v>
      </c>
      <c r="H25" s="74">
        <v>4519.4</v>
      </c>
      <c r="I25" s="74">
        <v>4519.4</v>
      </c>
      <c r="J25" s="74">
        <v>4519.4</v>
      </c>
      <c r="K25" s="74">
        <v>4519.4</v>
      </c>
      <c r="L25" s="74">
        <v>4519.4</v>
      </c>
      <c r="M25" s="74">
        <v>4519.4</v>
      </c>
      <c r="N25" s="74">
        <v>4519.4</v>
      </c>
      <c r="O25" s="74">
        <v>3610.8</v>
      </c>
      <c r="P25" s="75">
        <v>59507.4</v>
      </c>
    </row>
    <row r="26" spans="1:16" ht="20.25" customHeight="1">
      <c r="A26" s="48" t="s">
        <v>20</v>
      </c>
      <c r="B26" s="48" t="s">
        <v>97</v>
      </c>
      <c r="C26" s="61"/>
      <c r="D26" s="62"/>
      <c r="E26" s="62"/>
      <c r="F26" s="62">
        <v>470</v>
      </c>
      <c r="G26" s="62"/>
      <c r="H26" s="62"/>
      <c r="I26" s="62"/>
      <c r="J26" s="62">
        <v>470</v>
      </c>
      <c r="K26" s="62"/>
      <c r="L26" s="62"/>
      <c r="M26" s="62"/>
      <c r="N26" s="62"/>
      <c r="O26" s="62">
        <v>470</v>
      </c>
      <c r="P26" s="75">
        <v>1410</v>
      </c>
    </row>
    <row r="27" spans="1:16" ht="12.75" customHeight="1">
      <c r="A27" s="28"/>
      <c r="B27" s="52" t="s">
        <v>90</v>
      </c>
      <c r="C27" s="64"/>
      <c r="D27" s="65"/>
      <c r="E27" s="65">
        <v>470</v>
      </c>
      <c r="F27" s="65"/>
      <c r="G27" s="65"/>
      <c r="H27" s="65"/>
      <c r="I27" s="65"/>
      <c r="J27" s="65"/>
      <c r="K27" s="65">
        <v>470</v>
      </c>
      <c r="L27" s="65"/>
      <c r="M27" s="65"/>
      <c r="N27" s="65"/>
      <c r="O27" s="65"/>
      <c r="P27" s="76">
        <v>940</v>
      </c>
    </row>
    <row r="28" spans="1:16" s="67" customFormat="1" ht="12.75" customHeight="1">
      <c r="A28" s="28"/>
      <c r="B28" s="52" t="s">
        <v>101</v>
      </c>
      <c r="C28" s="64"/>
      <c r="D28" s="65"/>
      <c r="E28" s="65"/>
      <c r="F28" s="65"/>
      <c r="G28" s="65">
        <v>470</v>
      </c>
      <c r="H28" s="65"/>
      <c r="I28" s="65"/>
      <c r="J28" s="65"/>
      <c r="K28" s="65"/>
      <c r="L28" s="65"/>
      <c r="M28" s="65">
        <v>470</v>
      </c>
      <c r="N28" s="65"/>
      <c r="O28" s="65"/>
      <c r="P28" s="76">
        <v>940</v>
      </c>
    </row>
    <row r="29" spans="1:16" ht="12.75" customHeight="1">
      <c r="A29" s="28"/>
      <c r="B29" s="52" t="s">
        <v>108</v>
      </c>
      <c r="C29" s="64"/>
      <c r="D29" s="65"/>
      <c r="E29" s="65"/>
      <c r="F29" s="65"/>
      <c r="G29" s="65"/>
      <c r="H29" s="65">
        <v>517</v>
      </c>
      <c r="I29" s="65"/>
      <c r="J29" s="65"/>
      <c r="K29" s="65"/>
      <c r="L29" s="65"/>
      <c r="M29" s="65"/>
      <c r="N29" s="65">
        <v>517</v>
      </c>
      <c r="O29" s="65"/>
      <c r="P29" s="76">
        <v>1034</v>
      </c>
    </row>
    <row r="30" spans="1:16" ht="12.75">
      <c r="A30" s="28"/>
      <c r="B30" s="52" t="s">
        <v>52</v>
      </c>
      <c r="C30" s="64"/>
      <c r="D30" s="65"/>
      <c r="E30" s="65"/>
      <c r="F30" s="65"/>
      <c r="G30" s="65"/>
      <c r="H30" s="65"/>
      <c r="I30" s="65">
        <v>564</v>
      </c>
      <c r="J30" s="65"/>
      <c r="K30" s="65"/>
      <c r="L30" s="65">
        <v>564</v>
      </c>
      <c r="M30" s="65"/>
      <c r="N30" s="65"/>
      <c r="O30" s="65"/>
      <c r="P30" s="76">
        <v>1128</v>
      </c>
    </row>
    <row r="31" spans="1:16" ht="12.75">
      <c r="A31" s="28"/>
      <c r="B31" s="52" t="s">
        <v>86</v>
      </c>
      <c r="C31" s="64"/>
      <c r="D31" s="65">
        <v>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76">
        <v>0</v>
      </c>
    </row>
    <row r="32" spans="1:16" ht="12.75">
      <c r="A32" s="28"/>
      <c r="B32" s="52" t="s">
        <v>58</v>
      </c>
      <c r="C32" s="64"/>
      <c r="D32" s="65">
        <v>282</v>
      </c>
      <c r="E32" s="65">
        <v>282</v>
      </c>
      <c r="F32" s="65">
        <v>282</v>
      </c>
      <c r="G32" s="65">
        <v>282</v>
      </c>
      <c r="H32" s="65">
        <v>282</v>
      </c>
      <c r="I32" s="65">
        <v>282</v>
      </c>
      <c r="J32" s="65">
        <v>282</v>
      </c>
      <c r="K32" s="65">
        <v>282</v>
      </c>
      <c r="L32" s="65">
        <v>282</v>
      </c>
      <c r="M32" s="65">
        <v>282</v>
      </c>
      <c r="N32" s="65">
        <v>282</v>
      </c>
      <c r="O32" s="65">
        <v>282</v>
      </c>
      <c r="P32" s="76">
        <v>3384</v>
      </c>
    </row>
    <row r="33" spans="1:16" ht="12.75">
      <c r="A33" s="28"/>
      <c r="B33" s="52" t="s">
        <v>84</v>
      </c>
      <c r="C33" s="64"/>
      <c r="D33" s="65">
        <v>75.2</v>
      </c>
      <c r="E33" s="65">
        <v>75.2</v>
      </c>
      <c r="F33" s="65">
        <v>75.2</v>
      </c>
      <c r="G33" s="65">
        <v>75.2</v>
      </c>
      <c r="H33" s="65">
        <v>75.2</v>
      </c>
      <c r="I33" s="65">
        <v>75.2</v>
      </c>
      <c r="J33" s="65">
        <v>75.2</v>
      </c>
      <c r="K33" s="65">
        <v>75.2</v>
      </c>
      <c r="L33" s="65">
        <v>75.2</v>
      </c>
      <c r="M33" s="65">
        <v>75.2</v>
      </c>
      <c r="N33" s="65">
        <v>75.2</v>
      </c>
      <c r="O33" s="65">
        <v>75.2</v>
      </c>
      <c r="P33" s="76">
        <v>902.4</v>
      </c>
    </row>
    <row r="34" spans="1:16" ht="12.75">
      <c r="A34" s="28"/>
      <c r="B34" s="52" t="s">
        <v>47</v>
      </c>
      <c r="C34" s="64"/>
      <c r="D34" s="65">
        <v>470</v>
      </c>
      <c r="E34" s="65">
        <v>470</v>
      </c>
      <c r="F34" s="65">
        <v>470</v>
      </c>
      <c r="G34" s="65">
        <v>470</v>
      </c>
      <c r="H34" s="65">
        <v>470</v>
      </c>
      <c r="I34" s="65">
        <v>470</v>
      </c>
      <c r="J34" s="65">
        <v>470</v>
      </c>
      <c r="K34" s="65">
        <v>470</v>
      </c>
      <c r="L34" s="65">
        <v>470</v>
      </c>
      <c r="M34" s="65">
        <v>470</v>
      </c>
      <c r="N34" s="65">
        <v>470</v>
      </c>
      <c r="O34" s="65">
        <v>470</v>
      </c>
      <c r="P34" s="76">
        <v>5640</v>
      </c>
    </row>
    <row r="35" spans="1:16" ht="12.75">
      <c r="A35" s="28"/>
      <c r="B35" s="52" t="s">
        <v>27</v>
      </c>
      <c r="C35" s="64">
        <v>4700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76">
        <v>4700</v>
      </c>
    </row>
    <row r="36" spans="1:16" ht="12.75">
      <c r="A36" s="28"/>
      <c r="B36" s="52" t="s">
        <v>112</v>
      </c>
      <c r="C36" s="64">
        <v>940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76">
        <v>940</v>
      </c>
    </row>
    <row r="37" spans="1:16" ht="12.75">
      <c r="A37" s="28"/>
      <c r="B37" s="52" t="s">
        <v>59</v>
      </c>
      <c r="C37" s="64"/>
      <c r="D37" s="65">
        <v>846</v>
      </c>
      <c r="E37" s="65"/>
      <c r="F37" s="65"/>
      <c r="G37" s="65">
        <v>846</v>
      </c>
      <c r="H37" s="65"/>
      <c r="I37" s="65"/>
      <c r="J37" s="65">
        <v>846</v>
      </c>
      <c r="K37" s="65"/>
      <c r="L37" s="65"/>
      <c r="M37" s="65">
        <v>846</v>
      </c>
      <c r="N37" s="65"/>
      <c r="O37" s="65"/>
      <c r="P37" s="76">
        <v>3384</v>
      </c>
    </row>
    <row r="38" spans="1:16" ht="12.75">
      <c r="A38" s="28"/>
      <c r="B38" s="52" t="s">
        <v>38</v>
      </c>
      <c r="C38" s="64"/>
      <c r="D38" s="65"/>
      <c r="E38" s="65">
        <v>752</v>
      </c>
      <c r="F38" s="65"/>
      <c r="G38" s="65"/>
      <c r="H38" s="65">
        <v>752</v>
      </c>
      <c r="I38" s="65"/>
      <c r="J38" s="65"/>
      <c r="K38" s="65">
        <v>752</v>
      </c>
      <c r="L38" s="65"/>
      <c r="M38" s="65"/>
      <c r="N38" s="65">
        <v>752</v>
      </c>
      <c r="O38" s="65"/>
      <c r="P38" s="76">
        <v>3008</v>
      </c>
    </row>
    <row r="39" spans="1:16" ht="12.75">
      <c r="A39" s="28"/>
      <c r="B39" s="52" t="s">
        <v>50</v>
      </c>
      <c r="C39" s="64"/>
      <c r="D39" s="65"/>
      <c r="E39" s="65"/>
      <c r="F39" s="65">
        <v>752</v>
      </c>
      <c r="G39" s="65"/>
      <c r="H39" s="65"/>
      <c r="I39" s="65">
        <v>752</v>
      </c>
      <c r="J39" s="65"/>
      <c r="K39" s="65"/>
      <c r="L39" s="65">
        <v>752</v>
      </c>
      <c r="M39" s="65"/>
      <c r="N39" s="65"/>
      <c r="O39" s="65"/>
      <c r="P39" s="76">
        <v>2256</v>
      </c>
    </row>
    <row r="40" spans="1:16" ht="12.75">
      <c r="A40" s="28"/>
      <c r="B40" s="52" t="s">
        <v>39</v>
      </c>
      <c r="C40" s="64"/>
      <c r="D40" s="65">
        <v>940</v>
      </c>
      <c r="E40" s="65">
        <v>940</v>
      </c>
      <c r="F40" s="65">
        <v>940</v>
      </c>
      <c r="G40" s="65">
        <v>940</v>
      </c>
      <c r="H40" s="65">
        <v>940</v>
      </c>
      <c r="I40" s="65">
        <v>940</v>
      </c>
      <c r="J40" s="65">
        <v>940</v>
      </c>
      <c r="K40" s="65">
        <v>940</v>
      </c>
      <c r="L40" s="65">
        <v>940</v>
      </c>
      <c r="M40" s="65">
        <v>940</v>
      </c>
      <c r="N40" s="65">
        <v>940</v>
      </c>
      <c r="O40" s="65"/>
      <c r="P40" s="76">
        <v>10340</v>
      </c>
    </row>
    <row r="41" spans="1:16" ht="12.75">
      <c r="A41" s="28"/>
      <c r="B41" s="52" t="s">
        <v>57</v>
      </c>
      <c r="C41" s="64"/>
      <c r="D41" s="65">
        <v>329</v>
      </c>
      <c r="E41" s="65">
        <v>329</v>
      </c>
      <c r="F41" s="65">
        <v>329</v>
      </c>
      <c r="G41" s="65">
        <v>329</v>
      </c>
      <c r="H41" s="65">
        <v>329</v>
      </c>
      <c r="I41" s="65">
        <v>329</v>
      </c>
      <c r="J41" s="65">
        <v>329</v>
      </c>
      <c r="K41" s="65">
        <v>329</v>
      </c>
      <c r="L41" s="65">
        <v>329</v>
      </c>
      <c r="M41" s="65">
        <v>329</v>
      </c>
      <c r="N41" s="65">
        <v>329</v>
      </c>
      <c r="O41" s="65">
        <v>329</v>
      </c>
      <c r="P41" s="76">
        <v>3948</v>
      </c>
    </row>
    <row r="42" spans="1:16" ht="12.75">
      <c r="A42" s="28"/>
      <c r="B42" s="52" t="s">
        <v>48</v>
      </c>
      <c r="C42" s="64"/>
      <c r="D42" s="65">
        <v>658</v>
      </c>
      <c r="E42" s="65">
        <v>658</v>
      </c>
      <c r="F42" s="65">
        <v>658</v>
      </c>
      <c r="G42" s="65">
        <v>658</v>
      </c>
      <c r="H42" s="65">
        <v>658</v>
      </c>
      <c r="I42" s="65">
        <v>658</v>
      </c>
      <c r="J42" s="65">
        <v>658</v>
      </c>
      <c r="K42" s="65">
        <v>658</v>
      </c>
      <c r="L42" s="65">
        <v>658</v>
      </c>
      <c r="M42" s="65">
        <v>658</v>
      </c>
      <c r="N42" s="65">
        <v>658</v>
      </c>
      <c r="O42" s="65">
        <v>329</v>
      </c>
      <c r="P42" s="76">
        <v>7567</v>
      </c>
    </row>
    <row r="43" spans="1:16" ht="12.75">
      <c r="A43" s="28"/>
      <c r="B43" s="52" t="s">
        <v>51</v>
      </c>
      <c r="C43" s="64"/>
      <c r="D43" s="65">
        <v>47</v>
      </c>
      <c r="E43" s="65">
        <v>47</v>
      </c>
      <c r="F43" s="65">
        <v>47</v>
      </c>
      <c r="G43" s="65">
        <v>47</v>
      </c>
      <c r="H43" s="65">
        <v>47</v>
      </c>
      <c r="I43" s="65">
        <v>47</v>
      </c>
      <c r="J43" s="65">
        <v>47</v>
      </c>
      <c r="K43" s="65">
        <v>47</v>
      </c>
      <c r="L43" s="65">
        <v>47</v>
      </c>
      <c r="M43" s="65">
        <v>47</v>
      </c>
      <c r="N43" s="65">
        <v>47</v>
      </c>
      <c r="O43" s="65"/>
      <c r="P43" s="76">
        <v>517</v>
      </c>
    </row>
    <row r="44" spans="1:16" ht="12.75">
      <c r="A44" s="28"/>
      <c r="B44" s="52" t="s">
        <v>66</v>
      </c>
      <c r="C44" s="64">
        <v>564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76">
        <v>564</v>
      </c>
    </row>
    <row r="45" spans="1:16" ht="12.75">
      <c r="A45" s="28"/>
      <c r="B45" s="52" t="s">
        <v>60</v>
      </c>
      <c r="C45" s="64">
        <v>470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76">
        <v>470</v>
      </c>
    </row>
    <row r="46" spans="1:16" ht="12.75">
      <c r="A46" s="28"/>
      <c r="B46" s="52" t="s">
        <v>63</v>
      </c>
      <c r="C46" s="64">
        <v>282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76">
        <v>282</v>
      </c>
    </row>
    <row r="47" spans="1:16" ht="12.75">
      <c r="A47" s="28"/>
      <c r="B47" s="52" t="s">
        <v>62</v>
      </c>
      <c r="C47" s="64">
        <v>4700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76">
        <v>4700</v>
      </c>
    </row>
    <row r="48" spans="1:16" ht="12.75">
      <c r="A48" s="28"/>
      <c r="B48" s="52" t="s">
        <v>64</v>
      </c>
      <c r="C48" s="64">
        <v>1128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76">
        <v>1128</v>
      </c>
    </row>
    <row r="49" spans="1:16" ht="12.75">
      <c r="A49" s="28"/>
      <c r="B49" s="52" t="s">
        <v>110</v>
      </c>
      <c r="C49" s="64">
        <v>564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76">
        <v>564</v>
      </c>
    </row>
    <row r="50" spans="1:16" ht="12.75">
      <c r="A50" s="28"/>
      <c r="B50" s="52" t="s">
        <v>65</v>
      </c>
      <c r="C50" s="64">
        <v>210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76">
        <v>210</v>
      </c>
    </row>
    <row r="51" spans="1:16" ht="12.75">
      <c r="A51" s="59" t="s">
        <v>33</v>
      </c>
      <c r="B51" s="60"/>
      <c r="C51" s="73">
        <v>13558</v>
      </c>
      <c r="D51" s="74">
        <v>3647.2</v>
      </c>
      <c r="E51" s="74">
        <v>4023.2</v>
      </c>
      <c r="F51" s="74">
        <v>4023.2</v>
      </c>
      <c r="G51" s="74">
        <v>4117.2</v>
      </c>
      <c r="H51" s="74">
        <v>4070.2</v>
      </c>
      <c r="I51" s="74">
        <v>4117.2</v>
      </c>
      <c r="J51" s="74">
        <v>4117.2</v>
      </c>
      <c r="K51" s="74">
        <v>4023.2</v>
      </c>
      <c r="L51" s="74">
        <v>4117.2</v>
      </c>
      <c r="M51" s="74">
        <v>4117.2</v>
      </c>
      <c r="N51" s="74">
        <v>4070.2</v>
      </c>
      <c r="O51" s="74">
        <v>1955.2</v>
      </c>
      <c r="P51" s="75">
        <v>59956.4</v>
      </c>
    </row>
    <row r="52" spans="1:16" ht="21.75" customHeight="1">
      <c r="A52" s="48" t="s">
        <v>29</v>
      </c>
      <c r="B52" s="48" t="s">
        <v>116</v>
      </c>
      <c r="C52" s="61">
        <v>2800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75">
        <v>2800</v>
      </c>
    </row>
    <row r="53" spans="1:16" ht="21.75" customHeight="1">
      <c r="A53" s="28"/>
      <c r="B53" s="52" t="s">
        <v>127</v>
      </c>
      <c r="C53" s="64">
        <v>2100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76">
        <v>2100</v>
      </c>
    </row>
    <row r="54" spans="1:16" s="67" customFormat="1" ht="12.75" customHeight="1">
      <c r="A54" s="28"/>
      <c r="B54" s="52" t="s">
        <v>117</v>
      </c>
      <c r="C54" s="64">
        <v>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76">
        <v>0</v>
      </c>
    </row>
    <row r="55" spans="1:16" s="72" customFormat="1" ht="12.75" customHeight="1">
      <c r="A55" s="28"/>
      <c r="B55" s="52" t="s">
        <v>121</v>
      </c>
      <c r="C55" s="64">
        <v>0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76">
        <v>0</v>
      </c>
    </row>
    <row r="56" spans="1:16" ht="12.75">
      <c r="A56" s="59" t="s">
        <v>34</v>
      </c>
      <c r="B56" s="60"/>
      <c r="C56" s="73">
        <v>4900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>
        <v>4900</v>
      </c>
    </row>
    <row r="57" spans="1:16" ht="12.75">
      <c r="A57" s="68" t="s">
        <v>30</v>
      </c>
      <c r="B57" s="69"/>
      <c r="C57" s="70">
        <v>24594</v>
      </c>
      <c r="D57" s="71">
        <v>7010.2</v>
      </c>
      <c r="E57" s="71">
        <v>9144.4</v>
      </c>
      <c r="F57" s="71">
        <v>9144.4</v>
      </c>
      <c r="G57" s="71">
        <v>8636.6</v>
      </c>
      <c r="H57" s="71">
        <v>8589.6</v>
      </c>
      <c r="I57" s="71">
        <v>8636.6</v>
      </c>
      <c r="J57" s="71">
        <v>8636.6</v>
      </c>
      <c r="K57" s="71">
        <v>8542.6</v>
      </c>
      <c r="L57" s="71">
        <v>8636.6</v>
      </c>
      <c r="M57" s="71">
        <v>8636.6</v>
      </c>
      <c r="N57" s="71">
        <v>8589.6</v>
      </c>
      <c r="O57" s="71">
        <v>5566</v>
      </c>
      <c r="P57" s="66">
        <v>124363.8</v>
      </c>
    </row>
    <row r="58" ht="12.75">
      <c r="P58"/>
    </row>
    <row r="59" spans="1:16" s="67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ht="35.25" customHeight="1">
      <c r="P6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85" zoomScaleNormal="85" zoomScaleSheetLayoutView="100" workbookViewId="0" topLeftCell="A13">
      <selection activeCell="G46" sqref="G46"/>
    </sheetView>
  </sheetViews>
  <sheetFormatPr defaultColWidth="9.00390625" defaultRowHeight="12.75"/>
  <cols>
    <col min="1" max="1" width="26.75390625" style="79" customWidth="1"/>
    <col min="2" max="2" width="8.375" style="90" customWidth="1"/>
    <col min="3" max="3" width="7.375" style="96" customWidth="1"/>
    <col min="4" max="4" width="7.25390625" style="96" customWidth="1"/>
    <col min="5" max="5" width="7.375" style="96" hidden="1" customWidth="1"/>
    <col min="6" max="6" width="28.00390625" style="96" customWidth="1"/>
    <col min="7" max="7" width="32.75390625" style="96" customWidth="1"/>
    <col min="8" max="8" width="22.125" style="96" customWidth="1"/>
    <col min="9" max="9" width="21.25390625" style="84" customWidth="1"/>
    <col min="10" max="10" width="33.625" style="79" customWidth="1"/>
    <col min="11" max="16384" width="9.125" style="79" customWidth="1"/>
  </cols>
  <sheetData>
    <row r="1" spans="1:9" ht="25.5">
      <c r="A1" s="77" t="s">
        <v>0</v>
      </c>
      <c r="B1" s="78" t="s">
        <v>35</v>
      </c>
      <c r="C1" s="77" t="s">
        <v>118</v>
      </c>
      <c r="D1" s="77" t="s">
        <v>119</v>
      </c>
      <c r="E1" s="77" t="s">
        <v>123</v>
      </c>
      <c r="F1" s="77" t="s">
        <v>124</v>
      </c>
      <c r="G1" s="77" t="s">
        <v>131</v>
      </c>
      <c r="H1" s="77" t="s">
        <v>140</v>
      </c>
      <c r="I1" s="77" t="s">
        <v>25</v>
      </c>
    </row>
    <row r="2" spans="1:9" s="80" customFormat="1" ht="38.25">
      <c r="A2" s="80" t="str">
        <f>'Сводная таблица'!B5</f>
        <v>сыр</v>
      </c>
      <c r="B2" s="81">
        <f>GETPIVOTDATA("Всего",'Сводная таблица'!$A$3,"Продукты",A2,"каша/грызло","г")</f>
        <v>4248</v>
      </c>
      <c r="C2" s="82">
        <v>350</v>
      </c>
      <c r="D2" s="82">
        <v>12</v>
      </c>
      <c r="E2" s="82">
        <f>C2*D2</f>
        <v>4200</v>
      </c>
      <c r="F2" s="83" t="s">
        <v>144</v>
      </c>
      <c r="G2" s="88" t="s">
        <v>183</v>
      </c>
      <c r="H2" s="92" t="s">
        <v>184</v>
      </c>
      <c r="I2" s="84" t="s">
        <v>185</v>
      </c>
    </row>
    <row r="3" spans="1:9" s="104" customFormat="1" ht="12.75">
      <c r="A3" s="104" t="str">
        <f>'Сводная таблица'!B6</f>
        <v>сыр завтрак</v>
      </c>
      <c r="B3" s="105">
        <f>GETPIVOTDATA("Всего",'Сводная таблица'!$A$3,"Продукты",A3,"каша/грызло","г")</f>
        <v>2596</v>
      </c>
      <c r="C3" s="106">
        <v>230</v>
      </c>
      <c r="D3" s="106">
        <v>11</v>
      </c>
      <c r="E3" s="106">
        <f aca="true" t="shared" si="0" ref="E3:E48">C3*D3</f>
        <v>2530</v>
      </c>
      <c r="F3" s="93"/>
      <c r="G3" s="93"/>
      <c r="H3" s="93"/>
      <c r="I3" s="94"/>
    </row>
    <row r="4" spans="1:10" ht="25.5">
      <c r="A4" s="79" t="str">
        <f>'Сводная таблица'!B7</f>
        <v>колбаса/бастурма</v>
      </c>
      <c r="B4" s="90">
        <f>GETPIVOTDATA("Всего",'Сводная таблица'!$A$3,"Продукты",A4,"каша/грызло","г")</f>
        <v>3540</v>
      </c>
      <c r="C4" s="91">
        <v>300</v>
      </c>
      <c r="D4" s="91">
        <v>12</v>
      </c>
      <c r="E4" s="91">
        <f t="shared" si="0"/>
        <v>3600</v>
      </c>
      <c r="F4" s="92"/>
      <c r="G4" s="88" t="s">
        <v>139</v>
      </c>
      <c r="H4" s="92" t="s">
        <v>141</v>
      </c>
      <c r="I4" s="84" t="s">
        <v>163</v>
      </c>
      <c r="J4" s="79" t="s">
        <v>137</v>
      </c>
    </row>
    <row r="5" spans="1:9" s="80" customFormat="1" ht="12.75">
      <c r="A5" s="80" t="str">
        <f>'Сводная таблица'!B8</f>
        <v>сало</v>
      </c>
      <c r="B5" s="81">
        <f>GETPIVOTDATA("Всего",'Сводная таблица'!$A$3,"Продукты",A5,"каша/грызло","г")</f>
        <v>1298</v>
      </c>
      <c r="C5" s="82">
        <v>120</v>
      </c>
      <c r="D5" s="82">
        <v>11</v>
      </c>
      <c r="E5" s="82">
        <f t="shared" si="0"/>
        <v>1320</v>
      </c>
      <c r="F5" s="83" t="s">
        <v>181</v>
      </c>
      <c r="G5" s="83"/>
      <c r="H5" s="92"/>
      <c r="I5" s="84"/>
    </row>
    <row r="6" spans="1:8" ht="25.5">
      <c r="A6" s="79" t="str">
        <f>'Сводная таблица'!B9</f>
        <v>масло сливочное (топленое)</v>
      </c>
      <c r="B6" s="90">
        <f>GETPIVOTDATA("Всего",'Сводная таблица'!$A$3,"Продукты",A6,"каша/грызло","г")</f>
        <v>2206.6</v>
      </c>
      <c r="C6" s="91">
        <v>200</v>
      </c>
      <c r="D6" s="91">
        <v>11</v>
      </c>
      <c r="E6" s="91">
        <f t="shared" si="0"/>
        <v>2200</v>
      </c>
      <c r="F6" s="92" t="s">
        <v>129</v>
      </c>
      <c r="G6" s="92"/>
      <c r="H6" s="92"/>
    </row>
    <row r="7" spans="1:10" ht="25.5">
      <c r="A7" s="79" t="str">
        <f>'Сводная таблица'!B10</f>
        <v>сгущенка</v>
      </c>
      <c r="B7" s="90">
        <f>GETPIVOTDATA("Всего",'Сводная таблица'!$A$3,"Продукты",A7,"каша/грызло","г")</f>
        <v>6100.6</v>
      </c>
      <c r="C7" s="91">
        <v>550</v>
      </c>
      <c r="D7" s="91">
        <v>11</v>
      </c>
      <c r="E7" s="91">
        <f t="shared" si="0"/>
        <v>6050</v>
      </c>
      <c r="F7" s="92" t="s">
        <v>142</v>
      </c>
      <c r="G7" s="88" t="s">
        <v>143</v>
      </c>
      <c r="H7" s="92" t="s">
        <v>154</v>
      </c>
      <c r="I7" s="84" t="s">
        <v>162</v>
      </c>
      <c r="J7" s="79" t="s">
        <v>155</v>
      </c>
    </row>
    <row r="8" spans="1:10" s="99" customFormat="1" ht="25.5">
      <c r="A8" s="99" t="str">
        <f>'Сводная таблица'!B11</f>
        <v>плюшки вечер</v>
      </c>
      <c r="B8" s="100">
        <f>GETPIVOTDATA("Всего",'Сводная таблица'!$A$3,"Продукты",A8,"каша/грызло","г")</f>
        <v>6490</v>
      </c>
      <c r="C8" s="101">
        <v>600</v>
      </c>
      <c r="D8" s="101">
        <v>11</v>
      </c>
      <c r="E8" s="101">
        <f t="shared" si="0"/>
        <v>6600</v>
      </c>
      <c r="F8" s="102" t="s">
        <v>130</v>
      </c>
      <c r="G8" s="102" t="s">
        <v>176</v>
      </c>
      <c r="H8" s="102"/>
      <c r="I8" s="103" t="s">
        <v>36</v>
      </c>
      <c r="J8" s="99" t="s">
        <v>135</v>
      </c>
    </row>
    <row r="9" spans="1:9" s="104" customFormat="1" ht="12.75">
      <c r="A9" s="104" t="str">
        <f>'Сводная таблица'!B12</f>
        <v>плюшки день</v>
      </c>
      <c r="B9" s="105">
        <f>GETPIVOTDATA("Всего",'Сводная таблица'!$A$3,"Продукты",A9,"каша/грызло","г")</f>
        <v>5664</v>
      </c>
      <c r="C9" s="106">
        <v>450</v>
      </c>
      <c r="D9" s="106">
        <v>12</v>
      </c>
      <c r="E9" s="106">
        <f t="shared" si="0"/>
        <v>5400</v>
      </c>
      <c r="F9" s="93"/>
      <c r="G9" s="93"/>
      <c r="H9" s="93"/>
      <c r="I9" s="94"/>
    </row>
    <row r="10" spans="1:9" s="104" customFormat="1" ht="12.75">
      <c r="A10" s="104" t="str">
        <f>'Сводная таблица'!B13</f>
        <v>плюшки утро</v>
      </c>
      <c r="B10" s="105">
        <f>GETPIVOTDATA("Всего",'Сводная таблица'!$A$3,"Продукты",A10,"каша/грызло","г")</f>
        <v>2596</v>
      </c>
      <c r="C10" s="106">
        <v>230</v>
      </c>
      <c r="D10" s="106">
        <v>11</v>
      </c>
      <c r="E10" s="106">
        <f t="shared" si="0"/>
        <v>2530</v>
      </c>
      <c r="F10" s="93"/>
      <c r="G10" s="93"/>
      <c r="H10" s="93"/>
      <c r="I10" s="94"/>
    </row>
    <row r="11" spans="1:9" s="85" customFormat="1" ht="12.75">
      <c r="A11" s="85" t="str">
        <f>'Сводная таблица'!B14</f>
        <v>сухари белые/галеты</v>
      </c>
      <c r="B11" s="86">
        <f>GETPIVOTDATA("Всего",'Сводная таблица'!$A$3,"Продукты",A11,"каша/грызло","г")</f>
        <v>1593</v>
      </c>
      <c r="C11" s="87">
        <v>180</v>
      </c>
      <c r="D11" s="87">
        <v>9</v>
      </c>
      <c r="E11" s="87">
        <f t="shared" si="0"/>
        <v>1620</v>
      </c>
      <c r="F11" s="88"/>
      <c r="G11" s="88" t="s">
        <v>150</v>
      </c>
      <c r="H11" s="88"/>
      <c r="I11" s="89" t="s">
        <v>149</v>
      </c>
    </row>
    <row r="12" spans="1:10" s="99" customFormat="1" ht="25.5">
      <c r="A12" s="99" t="str">
        <f>'Сводная таблица'!B15</f>
        <v>сухари черные/хлебцы</v>
      </c>
      <c r="B12" s="100">
        <f>GETPIVOTDATA("Всего",'Сводная таблица'!$A$3,"Продукты",A12,"каша/грызло","г")</f>
        <v>3410.2</v>
      </c>
      <c r="C12" s="101">
        <v>200</v>
      </c>
      <c r="D12" s="101">
        <v>18</v>
      </c>
      <c r="E12" s="101">
        <f t="shared" si="0"/>
        <v>3600</v>
      </c>
      <c r="F12" s="102"/>
      <c r="G12" s="102" t="s">
        <v>148</v>
      </c>
      <c r="H12" s="102"/>
      <c r="I12" s="103" t="s">
        <v>36</v>
      </c>
      <c r="J12" s="99" t="s">
        <v>136</v>
      </c>
    </row>
    <row r="13" spans="1:9" s="80" customFormat="1" ht="12.75">
      <c r="A13" s="80" t="str">
        <f>'Сводная таблица'!B16</f>
        <v>изюм/курага в кашу</v>
      </c>
      <c r="B13" s="81">
        <f>GETPIVOTDATA("Всего",'Сводная таблица'!$A$3,"Продукты","изюм/курага в кашу","каша/грызло","г")</f>
        <v>1947</v>
      </c>
      <c r="C13" s="82">
        <v>180</v>
      </c>
      <c r="D13" s="82">
        <v>11</v>
      </c>
      <c r="E13" s="82">
        <f>C13*D13</f>
        <v>1980</v>
      </c>
      <c r="F13" s="92" t="s">
        <v>153</v>
      </c>
      <c r="G13" s="83"/>
      <c r="H13" s="92"/>
      <c r="I13" s="84"/>
    </row>
    <row r="14" spans="1:9" s="99" customFormat="1" ht="25.5">
      <c r="A14" s="99" t="s">
        <v>145</v>
      </c>
      <c r="B14" s="100">
        <v>8000</v>
      </c>
      <c r="C14" s="101">
        <v>650</v>
      </c>
      <c r="D14" s="101">
        <v>12</v>
      </c>
      <c r="E14" s="101">
        <f t="shared" si="0"/>
        <v>7800</v>
      </c>
      <c r="F14" s="102" t="s">
        <v>146</v>
      </c>
      <c r="G14" s="102" t="s">
        <v>147</v>
      </c>
      <c r="H14" s="102"/>
      <c r="I14" s="103" t="s">
        <v>36</v>
      </c>
    </row>
    <row r="15" spans="1:9" s="85" customFormat="1" ht="38.25">
      <c r="A15" s="85" t="str">
        <f>'Сводная таблица'!B20</f>
        <v>консервы овощные</v>
      </c>
      <c r="B15" s="86">
        <f>GETPIVOTDATA("Всего",'Сводная таблица'!$A$3,"Продукты",A15,"каша/грызло","г")</f>
        <v>2360</v>
      </c>
      <c r="C15" s="87">
        <v>400</v>
      </c>
      <c r="D15" s="87">
        <v>6</v>
      </c>
      <c r="E15" s="87">
        <f t="shared" si="0"/>
        <v>2400</v>
      </c>
      <c r="F15" s="88" t="s">
        <v>152</v>
      </c>
      <c r="G15" s="88" t="s">
        <v>151</v>
      </c>
      <c r="H15" s="92"/>
      <c r="I15" s="89" t="s">
        <v>149</v>
      </c>
    </row>
    <row r="16" spans="1:9" s="80" customFormat="1" ht="12.75">
      <c r="A16" s="80" t="str">
        <f>'Сводная таблица'!B21</f>
        <v>хлеб белый</v>
      </c>
      <c r="B16" s="81">
        <f>GETPIVOTDATA("Всего",'Сводная таблица'!$A$3,"Продукты",A16,"каша/грызло","г")</f>
        <v>708</v>
      </c>
      <c r="C16" s="82">
        <v>400</v>
      </c>
      <c r="D16" s="82">
        <v>2</v>
      </c>
      <c r="E16" s="82">
        <f t="shared" si="0"/>
        <v>800</v>
      </c>
      <c r="F16" s="83" t="s">
        <v>174</v>
      </c>
      <c r="G16" s="83"/>
      <c r="H16" s="92"/>
      <c r="I16" s="84"/>
    </row>
    <row r="17" spans="1:9" s="80" customFormat="1" ht="12.75">
      <c r="A17" s="80" t="str">
        <f>'Сводная таблица'!B22</f>
        <v>хлеб черный</v>
      </c>
      <c r="B17" s="81">
        <f>GETPIVOTDATA("Всего",'Сводная таблица'!$A$3,"Продукты",A17,"каша/грызло","г")</f>
        <v>2478</v>
      </c>
      <c r="C17" s="82">
        <v>400</v>
      </c>
      <c r="D17" s="82">
        <v>6</v>
      </c>
      <c r="E17" s="82">
        <f t="shared" si="0"/>
        <v>2400</v>
      </c>
      <c r="F17" s="83" t="s">
        <v>175</v>
      </c>
      <c r="G17" s="83"/>
      <c r="H17" s="92"/>
      <c r="I17" s="84"/>
    </row>
    <row r="18" spans="1:9" s="80" customFormat="1" ht="12.75">
      <c r="A18" s="80" t="str">
        <f>'Сводная таблица'!B23</f>
        <v>чай </v>
      </c>
      <c r="B18" s="81">
        <f>GETPIVOTDATA("Всего",'Сводная таблица'!$A$3,"Продукты",A18,"каша/грызло","г")</f>
        <v>1416</v>
      </c>
      <c r="C18" s="82">
        <v>1400</v>
      </c>
      <c r="D18" s="82">
        <v>1</v>
      </c>
      <c r="E18" s="82">
        <f t="shared" si="0"/>
        <v>1400</v>
      </c>
      <c r="F18" s="83"/>
      <c r="G18" s="88" t="s">
        <v>156</v>
      </c>
      <c r="H18" s="92" t="s">
        <v>157</v>
      </c>
      <c r="I18" s="84" t="s">
        <v>185</v>
      </c>
    </row>
    <row r="19" spans="1:9" s="99" customFormat="1" ht="25.5">
      <c r="A19" s="99" t="str">
        <f>'Сводная таблица'!B24</f>
        <v>яблоки</v>
      </c>
      <c r="B19" s="100">
        <f>GETPIVOTDATA("Всего",'Сводная таблица'!$A$3,"Продукты",A19,"каша/грызло","г")</f>
        <v>2360</v>
      </c>
      <c r="C19" s="101">
        <v>2500</v>
      </c>
      <c r="D19" s="101">
        <v>1</v>
      </c>
      <c r="E19" s="101">
        <f t="shared" si="0"/>
        <v>2500</v>
      </c>
      <c r="F19" s="102" t="s">
        <v>158</v>
      </c>
      <c r="G19" s="102"/>
      <c r="H19" s="102"/>
      <c r="I19" s="103" t="s">
        <v>36</v>
      </c>
    </row>
    <row r="20" spans="1:9" s="85" customFormat="1" ht="12.75">
      <c r="A20" s="85" t="str">
        <f>'Сводная таблица'!B26</f>
        <v>овсянка (хлопья)</v>
      </c>
      <c r="B20" s="86">
        <f>GETPIVOTDATA("Всего",'Сводная таблица'!$A$3,"Продукты",A20,"каша/грызло","к")</f>
        <v>1410</v>
      </c>
      <c r="C20" s="87">
        <v>470</v>
      </c>
      <c r="D20" s="87">
        <v>3</v>
      </c>
      <c r="E20" s="87">
        <f t="shared" si="0"/>
        <v>1410</v>
      </c>
      <c r="F20" s="88"/>
      <c r="G20" s="88" t="s">
        <v>131</v>
      </c>
      <c r="H20" s="88"/>
      <c r="I20" s="89" t="s">
        <v>149</v>
      </c>
    </row>
    <row r="21" spans="1:9" s="85" customFormat="1" ht="12.75">
      <c r="A21" s="85" t="str">
        <f>'Сводная таблица'!B27</f>
        <v>пшенка (хлопья)</v>
      </c>
      <c r="B21" s="86">
        <f>GETPIVOTDATA("Всего",'Сводная таблица'!$A$3,"Продукты",A21,"каша/грызло","к")</f>
        <v>940</v>
      </c>
      <c r="C21" s="87">
        <v>470</v>
      </c>
      <c r="D21" s="87">
        <v>2</v>
      </c>
      <c r="E21" s="87">
        <f t="shared" si="0"/>
        <v>940</v>
      </c>
      <c r="F21" s="88"/>
      <c r="G21" s="88" t="s">
        <v>131</v>
      </c>
      <c r="H21" s="88"/>
      <c r="I21" s="89" t="s">
        <v>149</v>
      </c>
    </row>
    <row r="22" spans="1:9" s="95" customFormat="1" ht="12.75">
      <c r="A22" s="85" t="str">
        <f>'Сводная таблица'!B28</f>
        <v>гречка (хлопья)</v>
      </c>
      <c r="B22" s="86">
        <f>GETPIVOTDATA("Всего",'Сводная таблица'!$A$3,"Продукты",A22,"каша/грызло","к")</f>
        <v>940</v>
      </c>
      <c r="C22" s="87">
        <v>470</v>
      </c>
      <c r="D22" s="87">
        <v>2</v>
      </c>
      <c r="E22" s="87">
        <f t="shared" si="0"/>
        <v>940</v>
      </c>
      <c r="F22" s="88"/>
      <c r="G22" s="88" t="s">
        <v>131</v>
      </c>
      <c r="H22" s="88"/>
      <c r="I22" s="89" t="s">
        <v>149</v>
      </c>
    </row>
    <row r="23" spans="1:9" s="80" customFormat="1" ht="12.75">
      <c r="A23" s="80" t="str">
        <f>'Сводная таблица'!B29</f>
        <v>рис завтрак</v>
      </c>
      <c r="B23" s="81">
        <f>GETPIVOTDATA("Всего",'Сводная таблица'!$A$3,"Продукты",A23,"каша/грызло","к")</f>
        <v>1034</v>
      </c>
      <c r="C23" s="82">
        <v>500</v>
      </c>
      <c r="D23" s="82">
        <v>2</v>
      </c>
      <c r="E23" s="82">
        <f t="shared" si="0"/>
        <v>1000</v>
      </c>
      <c r="F23" s="83"/>
      <c r="G23" s="83"/>
      <c r="H23" s="92"/>
      <c r="I23" s="84"/>
    </row>
    <row r="24" spans="1:9" s="80" customFormat="1" ht="12.75">
      <c r="A24" s="80" t="str">
        <f>'Сводная таблица'!B30</f>
        <v>манка</v>
      </c>
      <c r="B24" s="81">
        <f>GETPIVOTDATA("Всего",'Сводная таблица'!$A$3,"Продукты",A24,"каша/грызло","к")</f>
        <v>1128</v>
      </c>
      <c r="C24" s="82">
        <v>550</v>
      </c>
      <c r="D24" s="82">
        <v>2</v>
      </c>
      <c r="E24" s="82">
        <f t="shared" si="0"/>
        <v>1100</v>
      </c>
      <c r="F24" s="83"/>
      <c r="G24" s="83"/>
      <c r="H24" s="92"/>
      <c r="I24" s="84"/>
    </row>
    <row r="25" spans="1:9" s="104" customFormat="1" ht="12.75">
      <c r="A25" s="104" t="str">
        <f>'Сводная таблица'!B31</f>
        <v>супчики в пакетиках</v>
      </c>
      <c r="B25" s="105">
        <f>GETPIVOTDATA("Всего",'Сводная таблица'!$A$3,"Продукты",A25,"каша/грызло","к")</f>
        <v>0</v>
      </c>
      <c r="C25" s="106"/>
      <c r="D25" s="106"/>
      <c r="E25" s="106">
        <f t="shared" si="0"/>
        <v>0</v>
      </c>
      <c r="F25" s="93" t="s">
        <v>159</v>
      </c>
      <c r="G25" s="93"/>
      <c r="H25" s="93"/>
      <c r="I25" s="94"/>
    </row>
    <row r="26" spans="1:9" s="80" customFormat="1" ht="12.75">
      <c r="A26" s="80" t="str">
        <f>'Сводная таблица'!B32</f>
        <v>вермишель в суп</v>
      </c>
      <c r="B26" s="81">
        <f>GETPIVOTDATA("Всего",'Сводная таблица'!$A$3,"Продукты",A26,"каша/грызло","к")</f>
        <v>3384</v>
      </c>
      <c r="C26" s="82">
        <v>280</v>
      </c>
      <c r="D26" s="82">
        <v>12</v>
      </c>
      <c r="E26" s="82">
        <f t="shared" si="0"/>
        <v>3360</v>
      </c>
      <c r="F26" s="83"/>
      <c r="G26" s="83"/>
      <c r="H26" s="92"/>
      <c r="I26" s="84"/>
    </row>
    <row r="27" spans="1:9" s="85" customFormat="1" ht="25.5">
      <c r="A27" s="85" t="str">
        <f>'Сводная таблица'!B33</f>
        <v>овощи сухие (пом., перец, ...)</v>
      </c>
      <c r="B27" s="86">
        <f>GETPIVOTDATA("Всего",'Сводная таблица'!$A$3,"Продукты",A27,"каша/грызло","к")</f>
        <v>902.4</v>
      </c>
      <c r="C27" s="87">
        <v>75</v>
      </c>
      <c r="D27" s="87">
        <v>12</v>
      </c>
      <c r="E27" s="87">
        <f t="shared" si="0"/>
        <v>900</v>
      </c>
      <c r="F27" s="88"/>
      <c r="G27" s="88" t="s">
        <v>131</v>
      </c>
      <c r="H27" s="88"/>
      <c r="I27" s="89" t="s">
        <v>149</v>
      </c>
    </row>
    <row r="28" spans="1:9" s="80" customFormat="1" ht="25.5">
      <c r="A28" s="80" t="str">
        <f>'Сводная таблица'!B34</f>
        <v>морковь</v>
      </c>
      <c r="B28" s="81">
        <f>GETPIVOTDATA("Всего",'Сводная таблица'!$A$3,"Продукты",A28,"каша/грызло","к")</f>
        <v>5640</v>
      </c>
      <c r="C28" s="82">
        <v>470</v>
      </c>
      <c r="D28" s="82">
        <v>12</v>
      </c>
      <c r="E28" s="82">
        <f t="shared" si="0"/>
        <v>5640</v>
      </c>
      <c r="F28" s="83" t="s">
        <v>180</v>
      </c>
      <c r="G28" s="83"/>
      <c r="H28" s="92"/>
      <c r="I28" s="84"/>
    </row>
    <row r="29" spans="1:9" s="85" customFormat="1" ht="12.75">
      <c r="A29" s="85" t="str">
        <f>'Сводная таблица'!B35</f>
        <v>картошка в суп</v>
      </c>
      <c r="B29" s="86">
        <f>GETPIVOTDATA("Всего",'Сводная таблица'!$A$3,"Продукты",A29,"каша/грызло","к")</f>
        <v>4700</v>
      </c>
      <c r="C29" s="87">
        <v>4700</v>
      </c>
      <c r="D29" s="87">
        <v>1</v>
      </c>
      <c r="E29" s="87">
        <f t="shared" si="0"/>
        <v>4700</v>
      </c>
      <c r="F29" s="88"/>
      <c r="G29" s="88"/>
      <c r="H29" s="88"/>
      <c r="I29" s="89" t="s">
        <v>149</v>
      </c>
    </row>
    <row r="30" spans="1:9" s="80" customFormat="1" ht="12.75">
      <c r="A30" s="80" t="str">
        <f>'Сводная таблица'!B36</f>
        <v>свекла в суп</v>
      </c>
      <c r="B30" s="81">
        <f>GETPIVOTDATA("Всего",'Сводная таблица'!$A$3,"Продукты",A30,"каша/грызло","к")</f>
        <v>940</v>
      </c>
      <c r="C30" s="82">
        <v>1000</v>
      </c>
      <c r="D30" s="82">
        <v>1</v>
      </c>
      <c r="E30" s="82">
        <f t="shared" si="0"/>
        <v>1000</v>
      </c>
      <c r="F30" s="83"/>
      <c r="G30" s="83"/>
      <c r="H30" s="92"/>
      <c r="I30" s="84"/>
    </row>
    <row r="31" spans="1:9" s="80" customFormat="1" ht="12.75">
      <c r="A31" s="80" t="str">
        <f>'Сводная таблица'!B37</f>
        <v>макароны</v>
      </c>
      <c r="B31" s="81">
        <f>GETPIVOTDATA("Всего",'Сводная таблица'!$A$3,"Продукты",A31,"каша/грызло","к")</f>
        <v>3384</v>
      </c>
      <c r="C31" s="82">
        <v>850</v>
      </c>
      <c r="D31" s="82">
        <v>4</v>
      </c>
      <c r="E31" s="82">
        <f t="shared" si="0"/>
        <v>3400</v>
      </c>
      <c r="F31" s="83"/>
      <c r="G31" s="83"/>
      <c r="H31" s="92"/>
      <c r="I31" s="84"/>
    </row>
    <row r="32" spans="1:9" s="80" customFormat="1" ht="12.75">
      <c r="A32" s="80" t="str">
        <f>'Сводная таблица'!B38</f>
        <v>гречка</v>
      </c>
      <c r="B32" s="81">
        <f>GETPIVOTDATA("Всего",'Сводная таблица'!$A$3,"Продукты",A32,"каша/грызло","к")</f>
        <v>3008</v>
      </c>
      <c r="C32" s="82">
        <v>750</v>
      </c>
      <c r="D32" s="82">
        <v>4</v>
      </c>
      <c r="E32" s="82">
        <f t="shared" si="0"/>
        <v>3000</v>
      </c>
      <c r="F32" s="83"/>
      <c r="G32" s="83"/>
      <c r="H32" s="92"/>
      <c r="I32" s="84"/>
    </row>
    <row r="33" spans="1:9" s="80" customFormat="1" ht="12.75">
      <c r="A33" s="80" t="str">
        <f>'Сводная таблица'!B39</f>
        <v>рис</v>
      </c>
      <c r="B33" s="81">
        <f>GETPIVOTDATA("Всего",'Сводная таблица'!$A$3,"Продукты",A33,"каша/грызло","к")</f>
        <v>2256</v>
      </c>
      <c r="C33" s="82">
        <v>750</v>
      </c>
      <c r="D33" s="82">
        <v>3</v>
      </c>
      <c r="E33" s="82">
        <f t="shared" si="0"/>
        <v>2250</v>
      </c>
      <c r="F33" s="83"/>
      <c r="G33" s="83"/>
      <c r="H33" s="92"/>
      <c r="I33" s="84"/>
    </row>
    <row r="34" spans="1:10" ht="38.25">
      <c r="A34" s="79" t="str">
        <f>'Сводная таблица'!B40</f>
        <v>тушенка</v>
      </c>
      <c r="B34" s="90">
        <f>GETPIVOTDATA("Всего",'Сводная таблица'!$A$3,"Продукты",A34,"каша/грызло","к")</f>
        <v>10340</v>
      </c>
      <c r="C34" s="91">
        <v>940</v>
      </c>
      <c r="D34" s="91">
        <v>11</v>
      </c>
      <c r="E34" s="91">
        <f t="shared" si="0"/>
        <v>10340</v>
      </c>
      <c r="F34" s="92" t="s">
        <v>171</v>
      </c>
      <c r="G34" s="88" t="s">
        <v>160</v>
      </c>
      <c r="H34" s="92" t="s">
        <v>172</v>
      </c>
      <c r="I34" s="84" t="s">
        <v>161</v>
      </c>
      <c r="J34" s="92" t="s">
        <v>134</v>
      </c>
    </row>
    <row r="35" spans="1:9" s="104" customFormat="1" ht="12.75">
      <c r="A35" s="104" t="str">
        <f>'Сводная таблица'!B41</f>
        <v>тушенка суп</v>
      </c>
      <c r="B35" s="105">
        <f>GETPIVOTDATA("Всего",'Сводная таблица'!$A$3,"Продукты",A35,"каша/грызло","к")</f>
        <v>3948</v>
      </c>
      <c r="C35" s="106">
        <v>330</v>
      </c>
      <c r="D35" s="106">
        <v>12</v>
      </c>
      <c r="E35" s="106">
        <f t="shared" si="0"/>
        <v>3960</v>
      </c>
      <c r="F35" s="93"/>
      <c r="G35" s="93"/>
      <c r="H35" s="93"/>
      <c r="I35" s="94"/>
    </row>
    <row r="36" spans="1:9" s="85" customFormat="1" ht="12.75">
      <c r="A36" s="85" t="str">
        <f>'Сводная таблица'!B42</f>
        <v>лук</v>
      </c>
      <c r="B36" s="86">
        <f>GETPIVOTDATA("Всего",'Сводная таблица'!$A$3,"Продукты",A36,"каша/грызло","к")</f>
        <v>7567</v>
      </c>
      <c r="C36" s="87">
        <v>600</v>
      </c>
      <c r="D36" s="87">
        <v>12</v>
      </c>
      <c r="E36" s="87">
        <f t="shared" si="0"/>
        <v>7200</v>
      </c>
      <c r="F36" s="88"/>
      <c r="G36" s="88" t="s">
        <v>179</v>
      </c>
      <c r="H36" s="88"/>
      <c r="I36" s="89" t="s">
        <v>149</v>
      </c>
    </row>
    <row r="37" spans="1:9" s="85" customFormat="1" ht="12.75">
      <c r="A37" s="85" t="str">
        <f>'Сводная таблица'!B43</f>
        <v>чеснок</v>
      </c>
      <c r="B37" s="86">
        <f>GETPIVOTDATA("Всего",'Сводная таблица'!$A$3,"Продукты",A37,"каша/грызло","к")</f>
        <v>517</v>
      </c>
      <c r="C37" s="87">
        <v>45</v>
      </c>
      <c r="D37" s="87">
        <v>11</v>
      </c>
      <c r="E37" s="87">
        <f t="shared" si="0"/>
        <v>495</v>
      </c>
      <c r="F37" s="88"/>
      <c r="G37" s="88"/>
      <c r="H37" s="88"/>
      <c r="I37" s="89" t="s">
        <v>149</v>
      </c>
    </row>
    <row r="38" spans="1:9" s="85" customFormat="1" ht="12.75">
      <c r="A38" s="85" t="str">
        <f>'Сводная таблица'!B44</f>
        <v>кетчуп</v>
      </c>
      <c r="B38" s="86">
        <f>GETPIVOTDATA("Всего",'Сводная таблица'!$A$3,"Продукты",A38,"каша/грызло","к")</f>
        <v>564</v>
      </c>
      <c r="C38" s="87">
        <v>225</v>
      </c>
      <c r="D38" s="87">
        <v>2</v>
      </c>
      <c r="E38" s="87">
        <f t="shared" si="0"/>
        <v>450</v>
      </c>
      <c r="F38" s="88"/>
      <c r="G38" s="88" t="s">
        <v>133</v>
      </c>
      <c r="H38" s="88"/>
      <c r="I38" s="89" t="s">
        <v>149</v>
      </c>
    </row>
    <row r="39" spans="1:9" s="85" customFormat="1" ht="12.75">
      <c r="A39" s="85" t="str">
        <f>'Сводная таблица'!B45</f>
        <v>майонез</v>
      </c>
      <c r="B39" s="86">
        <f>GETPIVOTDATA("Всего",'Сводная таблица'!$A$3,"Продукты",A39,"каша/грызло","к")</f>
        <v>470</v>
      </c>
      <c r="C39" s="87">
        <v>225</v>
      </c>
      <c r="D39" s="87">
        <v>2</v>
      </c>
      <c r="E39" s="87">
        <f t="shared" si="0"/>
        <v>450</v>
      </c>
      <c r="F39" s="88"/>
      <c r="G39" s="88" t="s">
        <v>133</v>
      </c>
      <c r="H39" s="88"/>
      <c r="I39" s="89" t="s">
        <v>149</v>
      </c>
    </row>
    <row r="40" spans="1:9" s="85" customFormat="1" ht="12.75">
      <c r="A40" s="85" t="str">
        <f>'Сводная таблица'!B46</f>
        <v>приправы</v>
      </c>
      <c r="B40" s="86">
        <f>GETPIVOTDATA("Всего",'Сводная таблица'!$A$3,"Продукты",A40,"каша/грызло","к")</f>
        <v>282</v>
      </c>
      <c r="C40" s="87">
        <v>280</v>
      </c>
      <c r="D40" s="87">
        <v>1</v>
      </c>
      <c r="E40" s="87">
        <f t="shared" si="0"/>
        <v>280</v>
      </c>
      <c r="F40" s="88"/>
      <c r="G40" s="88" t="s">
        <v>133</v>
      </c>
      <c r="H40" s="88"/>
      <c r="I40" s="89" t="s">
        <v>149</v>
      </c>
    </row>
    <row r="41" spans="1:9" s="80" customFormat="1" ht="38.25">
      <c r="A41" s="80" t="str">
        <f>'Сводная таблица'!B47</f>
        <v>сахар</v>
      </c>
      <c r="B41" s="81">
        <f>GETPIVOTDATA("Всего",'Сводная таблица'!$A$3,"Продукты",A41,"каша/грызло","к")</f>
        <v>4700</v>
      </c>
      <c r="C41" s="82">
        <v>400</v>
      </c>
      <c r="D41" s="82">
        <v>12</v>
      </c>
      <c r="E41" s="82">
        <f t="shared" si="0"/>
        <v>4800</v>
      </c>
      <c r="F41" s="83" t="s">
        <v>173</v>
      </c>
      <c r="G41" s="83"/>
      <c r="H41" s="92"/>
      <c r="I41" s="84"/>
    </row>
    <row r="42" spans="1:9" s="85" customFormat="1" ht="12.75">
      <c r="A42" s="85" t="str">
        <f>'Сводная таблица'!B48</f>
        <v>соль</v>
      </c>
      <c r="B42" s="86">
        <f>GETPIVOTDATA("Всего",'Сводная таблица'!$A$3,"Продукты",A42,"каша/грызло","к")</f>
        <v>1128</v>
      </c>
      <c r="C42" s="87">
        <v>100</v>
      </c>
      <c r="D42" s="87">
        <v>12</v>
      </c>
      <c r="E42" s="87">
        <f t="shared" si="0"/>
        <v>1200</v>
      </c>
      <c r="F42" s="88"/>
      <c r="G42" s="88" t="s">
        <v>133</v>
      </c>
      <c r="H42" s="88"/>
      <c r="I42" s="89" t="s">
        <v>149</v>
      </c>
    </row>
    <row r="43" spans="1:9" s="85" customFormat="1" ht="12.75">
      <c r="A43" s="85" t="str">
        <f>'Сводная таблица'!B49</f>
        <v>какао Несквик</v>
      </c>
      <c r="B43" s="86">
        <f>GETPIVOTDATA("Всего",'Сводная таблица'!$A$3,"Продукты",A43,"каша/грызло","к")</f>
        <v>564</v>
      </c>
      <c r="C43" s="87">
        <v>500</v>
      </c>
      <c r="D43" s="87">
        <v>1</v>
      </c>
      <c r="E43" s="87">
        <f t="shared" si="0"/>
        <v>500</v>
      </c>
      <c r="F43" s="88"/>
      <c r="G43" s="88" t="s">
        <v>133</v>
      </c>
      <c r="H43" s="88"/>
      <c r="I43" s="89" t="s">
        <v>149</v>
      </c>
    </row>
    <row r="44" spans="1:9" s="85" customFormat="1" ht="12.75">
      <c r="A44" s="85" t="str">
        <f>'Сводная таблица'!B50</f>
        <v>кофе</v>
      </c>
      <c r="B44" s="86">
        <f>GETPIVOTDATA("Всего",'Сводная таблица'!$A$3,"Продукты",A44,"каша/грызло","к")</f>
        <v>210</v>
      </c>
      <c r="C44" s="87">
        <v>200</v>
      </c>
      <c r="D44" s="87">
        <v>1</v>
      </c>
      <c r="E44" s="87">
        <f t="shared" si="0"/>
        <v>200</v>
      </c>
      <c r="F44" s="88"/>
      <c r="G44" s="88" t="s">
        <v>133</v>
      </c>
      <c r="H44" s="88"/>
      <c r="I44" s="89" t="s">
        <v>149</v>
      </c>
    </row>
    <row r="45" spans="1:9" s="80" customFormat="1" ht="12.75">
      <c r="A45" s="80" t="str">
        <f>'Сводная таблица'!B52</f>
        <v>масло подсолнечное</v>
      </c>
      <c r="B45" s="81">
        <f>GETPIVOTDATA("Всего",'Сводная таблица'!$A$3,"Продукты",A45,"каша/грызло",)</f>
        <v>2800</v>
      </c>
      <c r="C45" s="82">
        <v>900</v>
      </c>
      <c r="D45" s="82">
        <v>3</v>
      </c>
      <c r="E45" s="82">
        <f t="shared" si="0"/>
        <v>2700</v>
      </c>
      <c r="F45" s="96"/>
      <c r="G45" s="96"/>
      <c r="H45" s="96"/>
      <c r="I45" s="84"/>
    </row>
    <row r="46" spans="1:9" s="98" customFormat="1" ht="25.5">
      <c r="A46" s="80" t="str">
        <f>'Сводная таблица'!B53</f>
        <v>мука (блинная)?</v>
      </c>
      <c r="B46" s="81">
        <f>GETPIVOTDATA("Всего",'Сводная таблица'!$A$3,"Продукты",A46,"каша/грызло",)</f>
        <v>2100</v>
      </c>
      <c r="C46" s="82">
        <v>2100</v>
      </c>
      <c r="D46" s="82">
        <v>1</v>
      </c>
      <c r="E46" s="82">
        <f t="shared" si="0"/>
        <v>2100</v>
      </c>
      <c r="F46" s="23" t="s">
        <v>126</v>
      </c>
      <c r="G46" s="83" t="s">
        <v>187</v>
      </c>
      <c r="H46" s="92"/>
      <c r="I46" s="97"/>
    </row>
    <row r="47" spans="1:9" s="80" customFormat="1" ht="25.5">
      <c r="A47" s="80" t="str">
        <f>'Сводная таблица'!B54</f>
        <v>сосиски?</v>
      </c>
      <c r="B47" s="81">
        <f>GETPIVOTDATA("Всего",'Сводная таблица'!$A$3,"Продукты",A47,"каша/грызло",)</f>
        <v>0</v>
      </c>
      <c r="C47" s="82"/>
      <c r="D47" s="82"/>
      <c r="E47" s="82">
        <f t="shared" si="0"/>
        <v>0</v>
      </c>
      <c r="F47" s="23" t="s">
        <v>128</v>
      </c>
      <c r="G47" s="96"/>
      <c r="H47" s="96"/>
      <c r="I47" s="84"/>
    </row>
    <row r="48" spans="1:9" s="99" customFormat="1" ht="12.75">
      <c r="A48" s="99" t="str">
        <f>'Сводная таблица'!B55</f>
        <v>детские питалки</v>
      </c>
      <c r="B48" s="100">
        <f>GETPIVOTDATA("Всего",'Сводная таблица'!$A$3,"Продукты",A48,"каша/грызло",)</f>
        <v>0</v>
      </c>
      <c r="C48" s="101"/>
      <c r="D48" s="101"/>
      <c r="E48" s="101">
        <f t="shared" si="0"/>
        <v>0</v>
      </c>
      <c r="F48" s="102" t="s">
        <v>122</v>
      </c>
      <c r="G48" s="102"/>
      <c r="H48" s="102"/>
      <c r="I48" s="103"/>
    </row>
    <row r="49" spans="1:9" s="99" customFormat="1" ht="25.5">
      <c r="A49" s="99" t="s">
        <v>166</v>
      </c>
      <c r="B49" s="102"/>
      <c r="C49" s="107"/>
      <c r="D49" s="107"/>
      <c r="E49" s="102"/>
      <c r="F49" s="102" t="s">
        <v>167</v>
      </c>
      <c r="G49" s="102"/>
      <c r="H49" s="102"/>
      <c r="I49" s="103" t="s">
        <v>36</v>
      </c>
    </row>
    <row r="50" spans="1:9" s="99" customFormat="1" ht="12.75">
      <c r="A50" s="99" t="s">
        <v>164</v>
      </c>
      <c r="B50" s="100"/>
      <c r="C50" s="107"/>
      <c r="D50" s="107"/>
      <c r="E50" s="107"/>
      <c r="F50" s="107" t="s">
        <v>165</v>
      </c>
      <c r="G50" s="107"/>
      <c r="H50" s="107"/>
      <c r="I50" s="103"/>
    </row>
    <row r="53" spans="2:5" ht="12.75">
      <c r="B53" s="91">
        <f>SUM(B2:B50)</f>
        <v>123867.79999999999</v>
      </c>
      <c r="E53" s="91">
        <f>SUM(E2:E50)</f>
        <v>123245</v>
      </c>
    </row>
    <row r="54" ht="12.75">
      <c r="F54" s="96" t="s">
        <v>177</v>
      </c>
    </row>
    <row r="55" ht="12.75">
      <c r="F55" s="96" t="s">
        <v>178</v>
      </c>
    </row>
    <row r="56" ht="38.25">
      <c r="F56" s="96" t="s">
        <v>186</v>
      </c>
    </row>
  </sheetData>
  <autoFilter ref="A1:I1"/>
  <printOptions gridLines="1"/>
  <pageMargins left="0.86" right="0.34" top="0.12" bottom="0.17" header="0.12" footer="0.1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 Nikiforova</dc:creator>
  <cp:keywords/>
  <dc:description/>
  <cp:lastModifiedBy>Мы!</cp:lastModifiedBy>
  <cp:lastPrinted>2010-08-01T09:38:18Z</cp:lastPrinted>
  <dcterms:created xsi:type="dcterms:W3CDTF">2005-06-02T15:40:37Z</dcterms:created>
  <dcterms:modified xsi:type="dcterms:W3CDTF">2010-08-02T12:37:18Z</dcterms:modified>
  <cp:category/>
  <cp:version/>
  <cp:contentType/>
  <cp:contentStatus/>
</cp:coreProperties>
</file>